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0"/>
  <workbookPr/>
  <mc:AlternateContent xmlns:mc="http://schemas.openxmlformats.org/markup-compatibility/2006">
    <mc:Choice Requires="x15">
      <x15ac:absPath xmlns:x15ac="http://schemas.microsoft.com/office/spreadsheetml/2010/11/ac" url="https://hbanet2-my.sharepoint.com/personal/tdavis_hbanet_org/Documents/HBA - Telesia/Annual Conference/2026/Budget/"/>
    </mc:Choice>
  </mc:AlternateContent>
  <xr:revisionPtr revIDLastSave="0" documentId="8_{06656916-1F16-4C68-B9DD-15B51B6329ED}" xr6:coauthVersionLast="47" xr6:coauthVersionMax="47" xr10:uidLastSave="{00000000-0000-0000-0000-000000000000}"/>
  <bookViews>
    <workbookView xWindow="-103" yWindow="-103" windowWidth="16663" windowHeight="8743" firstSheet="1" activeTab="1" xr2:uid="{8AE88454-34B6-44F0-990D-51E2771A9E71}"/>
  </bookViews>
  <sheets>
    <sheet name="Rate Schedule" sheetId="9" r:id="rId1"/>
    <sheet name="Preview Rate" sheetId="5" r:id="rId2"/>
    <sheet name="Early Bird Rate" sheetId="6" r:id="rId3"/>
    <sheet name="Standard Rate" sheetId="7" r:id="rId4"/>
    <sheet name="Late Rate" sheetId="8"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9" i="7" l="1"/>
  <c r="B9" i="5"/>
  <c r="B9" i="6"/>
  <c r="B9" i="8"/>
  <c r="B32" i="8"/>
  <c r="E32" i="8" s="1"/>
  <c r="B32" i="7"/>
  <c r="E32" i="7" s="1"/>
  <c r="B32" i="5"/>
  <c r="E32" i="5" s="1"/>
  <c r="B32" i="6"/>
  <c r="E38" i="8"/>
  <c r="E37" i="8"/>
  <c r="E36" i="8"/>
  <c r="E35" i="8"/>
  <c r="D29" i="8"/>
  <c r="D26" i="8"/>
  <c r="E23" i="8"/>
  <c r="E20" i="8"/>
  <c r="D17" i="8"/>
  <c r="E14" i="8"/>
  <c r="E38" i="7"/>
  <c r="E37" i="7"/>
  <c r="E36" i="7"/>
  <c r="E35" i="7"/>
  <c r="D29" i="7"/>
  <c r="D26" i="7"/>
  <c r="E23" i="7"/>
  <c r="E20" i="7"/>
  <c r="D17" i="7"/>
  <c r="E14" i="7"/>
  <c r="E38" i="6"/>
  <c r="E37" i="6"/>
  <c r="E36" i="6"/>
  <c r="E35" i="6"/>
  <c r="E32" i="6"/>
  <c r="D29" i="6"/>
  <c r="D26" i="6"/>
  <c r="E23" i="6"/>
  <c r="E20" i="6"/>
  <c r="D17" i="6"/>
  <c r="E14" i="6"/>
  <c r="E36" i="5"/>
  <c r="E37" i="5"/>
  <c r="E38" i="5"/>
  <c r="E35" i="5"/>
  <c r="D29" i="5"/>
  <c r="D26" i="5"/>
  <c r="E23" i="5"/>
  <c r="E20" i="5"/>
  <c r="D17" i="5"/>
  <c r="E14" i="5"/>
  <c r="B40" i="5" l="1"/>
  <c r="B40" i="8"/>
  <c r="B40" i="7"/>
  <c r="B40" i="6"/>
</calcChain>
</file>

<file path=xl/sharedStrings.xml><?xml version="1.0" encoding="utf-8"?>
<sst xmlns="http://schemas.openxmlformats.org/spreadsheetml/2006/main" count="277" uniqueCount="66">
  <si>
    <t>Rate Schedule</t>
  </si>
  <si>
    <t>Pass Type</t>
  </si>
  <si>
    <t>Membership Status</t>
  </si>
  <si>
    <r>
      <rPr>
        <b/>
        <sz val="11"/>
        <color rgb="FF58595B"/>
        <rFont val="Tahoma"/>
        <family val="2"/>
      </rPr>
      <t xml:space="preserve">Preview </t>
    </r>
    <r>
      <rPr>
        <sz val="11"/>
        <color rgb="FF58595B"/>
        <rFont val="Tahoma"/>
        <family val="2"/>
      </rPr>
      <t xml:space="preserve">
(23 April - 31 July)</t>
    </r>
  </si>
  <si>
    <r>
      <rPr>
        <b/>
        <sz val="11"/>
        <color rgb="FF58595B"/>
        <rFont val="Tahoma"/>
        <family val="2"/>
      </rPr>
      <t xml:space="preserve">Early Bird </t>
    </r>
    <r>
      <rPr>
        <sz val="11"/>
        <color rgb="FF58595B"/>
        <rFont val="Tahoma"/>
        <family val="2"/>
      </rPr>
      <t xml:space="preserve">
(1 Aug - 4 Sept)</t>
    </r>
  </si>
  <si>
    <r>
      <rPr>
        <b/>
        <sz val="11"/>
        <color rgb="FF58595B"/>
        <rFont val="Tahoma"/>
        <family val="2"/>
      </rPr>
      <t>Standard</t>
    </r>
    <r>
      <rPr>
        <sz val="11"/>
        <color rgb="FF58595B"/>
        <rFont val="Tahoma"/>
        <family val="2"/>
      </rPr>
      <t xml:space="preserve"> 
(5 Sept - 16 Oct)</t>
    </r>
  </si>
  <si>
    <r>
      <rPr>
        <b/>
        <sz val="11"/>
        <color rgb="FF58595B"/>
        <rFont val="Tahoma"/>
        <family val="2"/>
      </rPr>
      <t xml:space="preserve">Late </t>
    </r>
    <r>
      <rPr>
        <sz val="11"/>
        <color rgb="FF58595B"/>
        <rFont val="Tahoma"/>
        <family val="2"/>
      </rPr>
      <t xml:space="preserve">
(17 Oct - on site)</t>
    </r>
  </si>
  <si>
    <t>Signature Experience Pass</t>
  </si>
  <si>
    <t>Members &amp; Employees of CPs</t>
  </si>
  <si>
    <t>Nonmembers 
(includes 1 year membership)</t>
  </si>
  <si>
    <t>Conference Only Pass</t>
  </si>
  <si>
    <t>Conference Investment Estimator</t>
  </si>
  <si>
    <t>Remove this column before attaching to your justification letter.</t>
  </si>
  <si>
    <t>Select the tab that corresponds to your expected registration rate. Refer to the “Rate Schedule” tab for details. Before attaching this estimator to your justification letter, delete any tabs that are not being used.</t>
  </si>
  <si>
    <t>Registration</t>
  </si>
  <si>
    <t>Pass Type:</t>
  </si>
  <si>
    <t>Select either a Conference Only Pass or a Signature Experience Pass. The Signature Experience Pass includes one signature experience per attendee.</t>
  </si>
  <si>
    <t>Member Status:</t>
  </si>
  <si>
    <t>Select attendee status: Member, Employee of Corporate Partner, or Non-Member.</t>
  </si>
  <si>
    <t>Currency:</t>
  </si>
  <si>
    <t>Select preferred currency: US Dollar or Euro.</t>
  </si>
  <si>
    <t># of Passes</t>
  </si>
  <si>
    <t>Enter the total number of passes needed for your team.</t>
  </si>
  <si>
    <t>Registration Total:</t>
  </si>
  <si>
    <t>Includes a 10% bulk discount on registration rates.</t>
  </si>
  <si>
    <t>Other Expenses</t>
  </si>
  <si>
    <t>Number of Miles</t>
  </si>
  <si>
    <t>Mileage Rate</t>
  </si>
  <si>
    <t># of Drivers</t>
  </si>
  <si>
    <t>Total</t>
  </si>
  <si>
    <t>Mileage:</t>
  </si>
  <si>
    <t>Refer to your organization’s reimbursement policy or the IRS standard mileage rate of 0.725 per mile, if applicable. Enter the number of miles, applicable rate, and number of drivers to estimate total mileage cost.</t>
  </si>
  <si>
    <t>Average Fare</t>
  </si>
  <si>
    <t># of Attendees</t>
  </si>
  <si>
    <t>Round trip Air or Train Fare:</t>
  </si>
  <si>
    <t>Enter the average anticipated fare per attendee and the total number of attendees traveling. The total will calculate automatically.</t>
  </si>
  <si>
    <t>Rate per Day</t>
  </si>
  <si>
    <t># of Days</t>
  </si>
  <si>
    <t>Airport Parking:</t>
  </si>
  <si>
    <t>Enter the daily parking rate, number of days, and number of attendees or vehicles as applicable. Total cost will calculate based on your inputs.</t>
  </si>
  <si>
    <t>Fee per Bag</t>
  </si>
  <si>
    <t># of Bags</t>
  </si>
  <si>
    <t>Luggage Fees:</t>
  </si>
  <si>
    <t>Enter the airline baggage fee, anticipated number of bags per attendee, and number of attendees. Total cost will calculate automatically.</t>
  </si>
  <si>
    <t>Estimated Cost</t>
  </si>
  <si>
    <t># of Vehicles</t>
  </si>
  <si>
    <t>Rideshare, taxi, shuttle or rental car estimate:</t>
  </si>
  <si>
    <t>Enter an estimated cost per vehicle or trip and the number of vehicles needed. Use this to estimate total ground transportation costs for the team.</t>
  </si>
  <si>
    <t>Estimated Tips</t>
  </si>
  <si>
    <t>Tips &amp; Gratuities estimate:</t>
  </si>
  <si>
    <t>Enter an estimated amount per attendee and the total number of attendees. The total will calculate automatically.</t>
  </si>
  <si>
    <t xml:space="preserve"> </t>
  </si>
  <si>
    <t>Rate per Night</t>
  </si>
  <si>
    <t># of Nights</t>
  </si>
  <si>
    <t># of Rooms</t>
  </si>
  <si>
    <t>Hotel:</t>
  </si>
  <si>
    <t>Enter the nightly rate, number of nights, and number of rooms. Total cost will calculate automatically. The hotel rate includes estimated taxes and fees. Euro conversion is based on an exchange rate of 1.11.</t>
  </si>
  <si>
    <t>Per Diem</t>
  </si>
  <si>
    <t># of Meals</t>
  </si>
  <si>
    <t>Meals-Breakfast</t>
  </si>
  <si>
    <t>Enter your organization’s per diem (or estimated cost per meal), the number of meals not provided, and the number of attendees. Conference registration includes breakfast and lunch on Tuesday and Wednesday. Include meals during travel in your estimate.</t>
  </si>
  <si>
    <t>Meals-Lunch</t>
  </si>
  <si>
    <t>Meals-Dinner</t>
  </si>
  <si>
    <t>Meals - Total</t>
  </si>
  <si>
    <t>Grand Total</t>
  </si>
  <si>
    <t>Use this as your total estimated conference investment for the team.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</si>
</sst>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2]\ #,##0;[Red]\-[$€-2]\ #,##0"/>
  </numFmts>
  <fonts count="7">
    <font>
      <sz val="11"/>
      <color theme="1"/>
      <name val="Tahoma"/>
      <family val="2"/>
    </font>
    <font>
      <b/>
      <sz val="11"/>
      <color theme="1"/>
      <name val="Tahoma"/>
      <family val="2"/>
    </font>
    <font>
      <b/>
      <sz val="14"/>
      <color theme="0"/>
      <name val="Tahoma"/>
      <family val="2"/>
    </font>
    <font>
      <sz val="11"/>
      <color theme="1"/>
      <name val="Tahoma"/>
      <family val="2"/>
    </font>
    <font>
      <b/>
      <sz val="11"/>
      <color theme="0"/>
      <name val="Tahoma"/>
      <family val="2"/>
    </font>
    <font>
      <b/>
      <sz val="11"/>
      <color rgb="FF58595B"/>
      <name val="Tahoma"/>
      <family val="2"/>
    </font>
    <font>
      <sz val="11"/>
      <color rgb="FF58595B"/>
      <name val="Tahoma"/>
      <family val="2"/>
    </font>
  </fonts>
  <fills count="6">
    <fill>
      <patternFill patternType="none"/>
    </fill>
    <fill>
      <patternFill patternType="gray125"/>
    </fill>
    <fill>
      <patternFill patternType="solid">
        <fgColor theme="4" tint="0.79998168889431442"/>
        <bgColor indexed="64"/>
      </patternFill>
    </fill>
    <fill>
      <patternFill patternType="solid">
        <fgColor theme="4"/>
        <bgColor indexed="64"/>
      </patternFill>
    </fill>
    <fill>
      <patternFill patternType="solid">
        <fgColor theme="6" tint="0.79998168889431442"/>
        <bgColor indexed="64"/>
      </patternFill>
    </fill>
    <fill>
      <patternFill patternType="solid">
        <fgColor theme="6"/>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s>
  <cellStyleXfs count="1">
    <xf numFmtId="0" fontId="0" fillId="0" borderId="0"/>
  </cellStyleXfs>
  <cellXfs count="47">
    <xf numFmtId="0" fontId="0" fillId="0" borderId="0" xfId="0"/>
    <xf numFmtId="0" fontId="1" fillId="0" borderId="0" xfId="0" applyFont="1"/>
    <xf numFmtId="0" fontId="0" fillId="0" borderId="0" xfId="0" applyAlignment="1">
      <alignment horizontal="left"/>
    </xf>
    <xf numFmtId="0" fontId="0" fillId="0" borderId="0" xfId="0" applyAlignment="1">
      <alignment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xf>
    <xf numFmtId="0" fontId="0" fillId="0" borderId="1" xfId="0" applyBorder="1" applyAlignment="1">
      <alignment horizontal="center"/>
    </xf>
    <xf numFmtId="0" fontId="0" fillId="0" borderId="1" xfId="0" applyBorder="1" applyAlignment="1">
      <alignment horizontal="center" vertical="center" wrapText="1"/>
    </xf>
    <xf numFmtId="0" fontId="0" fillId="2" borderId="1" xfId="0" applyFill="1" applyBorder="1" applyAlignment="1">
      <alignment horizontal="center"/>
    </xf>
    <xf numFmtId="0" fontId="0" fillId="0" borderId="0" xfId="0" applyAlignment="1">
      <alignment vertic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4" borderId="0" xfId="0" applyFill="1"/>
    <xf numFmtId="0" fontId="0" fillId="4" borderId="0" xfId="0" applyFill="1" applyAlignment="1">
      <alignment vertical="center" wrapText="1"/>
    </xf>
    <xf numFmtId="0" fontId="0" fillId="4" borderId="1" xfId="0" applyFill="1" applyBorder="1" applyAlignment="1">
      <alignment horizontal="left" vertical="center" wrapText="1"/>
    </xf>
    <xf numFmtId="0" fontId="0" fillId="4" borderId="1" xfId="0" applyFill="1" applyBorder="1" applyAlignment="1">
      <alignment vertical="center" wrapText="1"/>
    </xf>
    <xf numFmtId="0" fontId="1" fillId="4" borderId="1" xfId="0" applyFont="1" applyFill="1" applyBorder="1" applyAlignment="1">
      <alignment vertical="center" wrapText="1"/>
    </xf>
    <xf numFmtId="0" fontId="4" fillId="5" borderId="0" xfId="0" applyFont="1" applyFill="1" applyAlignment="1">
      <alignment horizontal="center"/>
    </xf>
    <xf numFmtId="0" fontId="0" fillId="0" borderId="0" xfId="0" applyAlignment="1">
      <alignment horizontal="center" vertical="center"/>
    </xf>
    <xf numFmtId="0" fontId="0" fillId="0" borderId="1" xfId="0" applyBorder="1"/>
    <xf numFmtId="0" fontId="1" fillId="4" borderId="0" xfId="0" applyFont="1" applyFill="1" applyAlignment="1">
      <alignment horizontal="center" wrapText="1"/>
    </xf>
    <xf numFmtId="0" fontId="3" fillId="0" borderId="0" xfId="0" applyFont="1" applyAlignment="1">
      <alignment horizontal="center" vertical="center" wrapText="1"/>
    </xf>
    <xf numFmtId="0" fontId="5" fillId="0" borderId="0" xfId="0" applyFont="1" applyAlignment="1">
      <alignment horizontal="center" wrapText="1" readingOrder="1"/>
    </xf>
    <xf numFmtId="0" fontId="6" fillId="0" borderId="1" xfId="0" applyFont="1" applyBorder="1" applyAlignment="1">
      <alignment horizontal="center" vertical="center" wrapText="1" readingOrder="1"/>
    </xf>
    <xf numFmtId="6" fontId="6" fillId="0" borderId="1" xfId="0" applyNumberFormat="1" applyFont="1" applyBorder="1" applyAlignment="1">
      <alignment horizontal="center" vertical="center" wrapText="1" readingOrder="1"/>
    </xf>
    <xf numFmtId="164" fontId="6" fillId="0" borderId="1" xfId="0" applyNumberFormat="1" applyFont="1" applyBorder="1" applyAlignment="1">
      <alignment horizontal="center" vertical="center" wrapText="1" readingOrder="1"/>
    </xf>
    <xf numFmtId="0" fontId="6" fillId="0" borderId="2" xfId="0" applyFont="1" applyBorder="1" applyAlignment="1">
      <alignment horizontal="center" vertical="center" wrapText="1" readingOrder="1"/>
    </xf>
    <xf numFmtId="6" fontId="6" fillId="0" borderId="2" xfId="0" applyNumberFormat="1" applyFont="1" applyBorder="1" applyAlignment="1">
      <alignment horizontal="center" vertical="center" wrapText="1" readingOrder="1"/>
    </xf>
    <xf numFmtId="164" fontId="6" fillId="0" borderId="2" xfId="0" applyNumberFormat="1" applyFont="1" applyBorder="1" applyAlignment="1">
      <alignment horizontal="center" vertical="center" wrapText="1" readingOrder="1"/>
    </xf>
    <xf numFmtId="0" fontId="6" fillId="0" borderId="6" xfId="0" applyFont="1" applyBorder="1" applyAlignment="1">
      <alignment horizontal="center" vertical="center" wrapText="1" readingOrder="1"/>
    </xf>
    <xf numFmtId="6" fontId="6" fillId="0" borderId="6" xfId="0" applyNumberFormat="1" applyFont="1" applyBorder="1" applyAlignment="1">
      <alignment horizontal="center" vertical="center" wrapText="1" readingOrder="1"/>
    </xf>
    <xf numFmtId="164" fontId="6" fillId="0" borderId="6" xfId="0" applyNumberFormat="1" applyFont="1" applyBorder="1" applyAlignment="1">
      <alignment horizontal="center" vertical="center" wrapText="1" readingOrder="1"/>
    </xf>
    <xf numFmtId="0" fontId="1" fillId="2" borderId="1" xfId="0" applyFont="1" applyFill="1" applyBorder="1" applyAlignment="1">
      <alignment horizontal="center" vertical="center" wrapText="1"/>
    </xf>
    <xf numFmtId="0" fontId="5" fillId="2" borderId="1" xfId="0" applyFont="1" applyFill="1" applyBorder="1" applyAlignment="1">
      <alignment horizontal="center" vertical="center" wrapText="1" readingOrder="1"/>
    </xf>
    <xf numFmtId="0" fontId="0" fillId="4" borderId="1" xfId="0" applyFill="1" applyBorder="1"/>
    <xf numFmtId="0" fontId="2" fillId="3" borderId="0" xfId="0" applyFont="1" applyFill="1" applyAlignment="1">
      <alignment horizontal="center"/>
    </xf>
    <xf numFmtId="0" fontId="0" fillId="4" borderId="2" xfId="0" applyFill="1" applyBorder="1" applyAlignment="1">
      <alignment horizontal="left" vertical="center" wrapText="1"/>
    </xf>
    <xf numFmtId="0" fontId="0" fillId="4" borderId="3" xfId="0" applyFill="1" applyBorder="1" applyAlignment="1">
      <alignment horizontal="left" vertical="center" wrapText="1"/>
    </xf>
    <xf numFmtId="0" fontId="0" fillId="4" borderId="4" xfId="0" applyFill="1" applyBorder="1" applyAlignment="1">
      <alignment horizontal="left"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wrapText="1"/>
    </xf>
    <xf numFmtId="0" fontId="4" fillId="3" borderId="0" xfId="0" applyFont="1" applyFill="1" applyAlignment="1">
      <alignment horizontal="center" wrapText="1" readingOrder="1"/>
    </xf>
    <xf numFmtId="0" fontId="6" fillId="2" borderId="1" xfId="0" applyFont="1" applyFill="1" applyBorder="1" applyAlignment="1">
      <alignment horizontal="center" vertical="center" wrapText="1" readingOrder="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cellXfs>
  <cellStyles count="1">
    <cellStyle name="Normal" xfId="0" builtinId="0"/>
  </cellStyles>
  <dxfs count="120">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
      <numFmt numFmtId="165" formatCode="&quot;$&quot;#,##0.00"/>
    </dxf>
    <dxf>
      <numFmt numFmtId="166" formatCode="[$€-2]\ #,##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HBA">
      <a:dk1>
        <a:srgbClr val="58595B"/>
      </a:dk1>
      <a:lt1>
        <a:sysClr val="window" lastClr="FFFFFF"/>
      </a:lt1>
      <a:dk2>
        <a:srgbClr val="58595B"/>
      </a:dk2>
      <a:lt2>
        <a:srgbClr val="E7E6E6"/>
      </a:lt2>
      <a:accent1>
        <a:srgbClr val="7757A1"/>
      </a:accent1>
      <a:accent2>
        <a:srgbClr val="FB515B"/>
      </a:accent2>
      <a:accent3>
        <a:srgbClr val="86D5C8"/>
      </a:accent3>
      <a:accent4>
        <a:srgbClr val="F9EB3B"/>
      </a:accent4>
      <a:accent5>
        <a:srgbClr val="58595B"/>
      </a:accent5>
      <a:accent6>
        <a:srgbClr val="58595B"/>
      </a:accent6>
      <a:hlink>
        <a:srgbClr val="0070C0"/>
      </a:hlink>
      <a:folHlink>
        <a:srgbClr val="7757A1"/>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0A457-052C-43A4-91B0-AE816BC977C4}">
  <dimension ref="A1:J7"/>
  <sheetViews>
    <sheetView workbookViewId="0">
      <selection sqref="A1:J7"/>
    </sheetView>
  </sheetViews>
  <sheetFormatPr defaultRowHeight="13.7"/>
  <cols>
    <col min="1" max="1" width="17" customWidth="1"/>
    <col min="2" max="2" width="30.75" customWidth="1"/>
    <col min="3" max="10" width="10.625" customWidth="1"/>
  </cols>
  <sheetData>
    <row r="1" spans="1:10">
      <c r="A1" s="43" t="s">
        <v>0</v>
      </c>
      <c r="B1" s="43"/>
      <c r="C1" s="43"/>
      <c r="D1" s="43"/>
      <c r="E1" s="43"/>
      <c r="F1" s="43"/>
      <c r="G1" s="43"/>
      <c r="H1" s="43"/>
      <c r="I1" s="43"/>
      <c r="J1" s="43"/>
    </row>
    <row r="2" spans="1:10">
      <c r="A2" s="23"/>
      <c r="B2" s="24"/>
      <c r="C2" s="24"/>
      <c r="D2" s="24"/>
      <c r="E2" s="24"/>
      <c r="F2" s="24"/>
      <c r="G2" s="24"/>
      <c r="H2" s="24"/>
      <c r="I2" s="24"/>
      <c r="J2" s="24"/>
    </row>
    <row r="3" spans="1:10" ht="38.65" customHeight="1">
      <c r="A3" s="34" t="s">
        <v>1</v>
      </c>
      <c r="B3" s="35" t="s">
        <v>2</v>
      </c>
      <c r="C3" s="44" t="s">
        <v>3</v>
      </c>
      <c r="D3" s="44"/>
      <c r="E3" s="44" t="s">
        <v>4</v>
      </c>
      <c r="F3" s="44"/>
      <c r="G3" s="44" t="s">
        <v>5</v>
      </c>
      <c r="H3" s="44"/>
      <c r="I3" s="44" t="s">
        <v>6</v>
      </c>
      <c r="J3" s="44"/>
    </row>
    <row r="4" spans="1:10">
      <c r="A4" s="45" t="s">
        <v>7</v>
      </c>
      <c r="B4" s="25" t="s">
        <v>8</v>
      </c>
      <c r="C4" s="26">
        <v>1995</v>
      </c>
      <c r="D4" s="27">
        <v>1797</v>
      </c>
      <c r="E4" s="26">
        <v>2225</v>
      </c>
      <c r="F4" s="27">
        <v>2005</v>
      </c>
      <c r="G4" s="26">
        <v>2450</v>
      </c>
      <c r="H4" s="27">
        <v>2207</v>
      </c>
      <c r="I4" s="26">
        <v>2695</v>
      </c>
      <c r="J4" s="27">
        <v>2428</v>
      </c>
    </row>
    <row r="5" spans="1:10" ht="27.95" thickBot="1">
      <c r="A5" s="46"/>
      <c r="B5" s="28" t="s">
        <v>9</v>
      </c>
      <c r="C5" s="29">
        <v>2244</v>
      </c>
      <c r="D5" s="30">
        <v>2027</v>
      </c>
      <c r="E5" s="29">
        <v>2474</v>
      </c>
      <c r="F5" s="30">
        <v>2235</v>
      </c>
      <c r="G5" s="29">
        <v>2699</v>
      </c>
      <c r="H5" s="30">
        <v>2437</v>
      </c>
      <c r="I5" s="29">
        <v>2944</v>
      </c>
      <c r="J5" s="30">
        <v>2658</v>
      </c>
    </row>
    <row r="6" spans="1:10" ht="14.1" thickTop="1">
      <c r="A6" s="41" t="s">
        <v>10</v>
      </c>
      <c r="B6" s="31" t="s">
        <v>8</v>
      </c>
      <c r="C6" s="32">
        <v>1650</v>
      </c>
      <c r="D6" s="33">
        <v>1486</v>
      </c>
      <c r="E6" s="32">
        <v>1875</v>
      </c>
      <c r="F6" s="33">
        <v>1689</v>
      </c>
      <c r="G6" s="32">
        <v>2100</v>
      </c>
      <c r="H6" s="33">
        <v>1892</v>
      </c>
      <c r="I6" s="32">
        <v>2345</v>
      </c>
      <c r="J6" s="33">
        <v>2113</v>
      </c>
    </row>
    <row r="7" spans="1:10" ht="27.4">
      <c r="A7" s="42"/>
      <c r="B7" s="25" t="s">
        <v>9</v>
      </c>
      <c r="C7" s="26">
        <v>1899</v>
      </c>
      <c r="D7" s="27">
        <v>1716</v>
      </c>
      <c r="E7" s="26">
        <v>2124</v>
      </c>
      <c r="F7" s="27">
        <v>1919</v>
      </c>
      <c r="G7" s="26">
        <v>2349</v>
      </c>
      <c r="H7" s="27">
        <v>2122</v>
      </c>
      <c r="I7" s="26">
        <v>2594</v>
      </c>
      <c r="J7" s="27">
        <v>2343</v>
      </c>
    </row>
  </sheetData>
  <mergeCells count="7">
    <mergeCell ref="A6:A7"/>
    <mergeCell ref="A1:J1"/>
    <mergeCell ref="C3:D3"/>
    <mergeCell ref="E3:F3"/>
    <mergeCell ref="G3:H3"/>
    <mergeCell ref="I3:J3"/>
    <mergeCell ref="A4:A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5BB1E-10B8-4493-84F4-4DC0E9BDEAC3}">
  <dimension ref="A1:F42"/>
  <sheetViews>
    <sheetView tabSelected="1" topLeftCell="C4" workbookViewId="0">
      <selection activeCell="D10" sqref="D10"/>
    </sheetView>
  </sheetViews>
  <sheetFormatPr defaultRowHeight="13.7"/>
  <cols>
    <col min="1" max="5" width="15.625" customWidth="1"/>
    <col min="6" max="6" width="82" customWidth="1"/>
  </cols>
  <sheetData>
    <row r="1" spans="1:6" ht="17.649999999999999">
      <c r="A1" s="37" t="s">
        <v>11</v>
      </c>
      <c r="B1" s="37"/>
      <c r="C1" s="37"/>
      <c r="D1" s="37"/>
      <c r="E1" s="37"/>
      <c r="F1" s="19" t="s">
        <v>12</v>
      </c>
    </row>
    <row r="2" spans="1:6">
      <c r="F2" s="14"/>
    </row>
    <row r="3" spans="1:6" ht="41.1">
      <c r="F3" s="22" t="s">
        <v>13</v>
      </c>
    </row>
    <row r="4" spans="1:6">
      <c r="A4" s="1" t="s">
        <v>14</v>
      </c>
      <c r="F4" s="15"/>
    </row>
    <row r="5" spans="1:6" ht="27.4">
      <c r="A5" s="5" t="s">
        <v>15</v>
      </c>
      <c r="B5" s="8"/>
      <c r="C5" s="5"/>
      <c r="D5" s="5"/>
      <c r="E5" s="5"/>
      <c r="F5" s="16" t="s">
        <v>16</v>
      </c>
    </row>
    <row r="6" spans="1:6">
      <c r="A6" s="5" t="s">
        <v>17</v>
      </c>
      <c r="B6" s="8"/>
      <c r="C6" s="5"/>
      <c r="D6" s="5"/>
      <c r="E6" s="5"/>
      <c r="F6" s="16" t="s">
        <v>18</v>
      </c>
    </row>
    <row r="7" spans="1:6">
      <c r="A7" t="s">
        <v>19</v>
      </c>
      <c r="B7" s="7"/>
      <c r="F7" s="17" t="s">
        <v>20</v>
      </c>
    </row>
    <row r="8" spans="1:6">
      <c r="A8" t="s">
        <v>21</v>
      </c>
      <c r="B8" s="7"/>
      <c r="F8" s="36" t="s">
        <v>22</v>
      </c>
    </row>
    <row r="9" spans="1:6">
      <c r="A9" t="s">
        <v>23</v>
      </c>
      <c r="B9" s="9" t="str">
        <f>IF(OR(B5="",B6="",B7="",B8=""),"",
IF(B5="Signature Experience Pass",
    IF(B6="Non-Member",
        IF(B7="US",2244,2027),
        IF(B7="US",1995,1797)
    ),
IF(B5="Conference Only Pass",
    IF(B6="Non-Member",
        IF(B7="US",1899,1716),
        IF(B7="US",1650,1486)
    ),
"")) * B8 * 0.9)</f>
        <v/>
      </c>
      <c r="F9" s="17" t="s">
        <v>24</v>
      </c>
    </row>
    <row r="10" spans="1:6">
      <c r="F10" s="15"/>
    </row>
    <row r="11" spans="1:6">
      <c r="A11" s="1" t="s">
        <v>25</v>
      </c>
      <c r="F11" s="15"/>
    </row>
    <row r="12" spans="1:6">
      <c r="F12" s="15"/>
    </row>
    <row r="13" spans="1:6">
      <c r="B13" s="6" t="s">
        <v>26</v>
      </c>
      <c r="C13" s="6" t="s">
        <v>27</v>
      </c>
      <c r="D13" s="6" t="s">
        <v>28</v>
      </c>
      <c r="E13" s="6" t="s">
        <v>29</v>
      </c>
      <c r="F13" s="15"/>
    </row>
    <row r="14" spans="1:6" ht="41.1">
      <c r="A14" s="10" t="s">
        <v>30</v>
      </c>
      <c r="B14" s="11">
        <v>100</v>
      </c>
      <c r="C14" s="11">
        <v>0.52</v>
      </c>
      <c r="D14" s="11">
        <v>2</v>
      </c>
      <c r="E14" s="12">
        <f>IF(OR(B14="", C14="", D14=""), "", B14*C14*D14)</f>
        <v>104</v>
      </c>
      <c r="F14" s="17" t="s">
        <v>31</v>
      </c>
    </row>
    <row r="15" spans="1:6">
      <c r="F15" s="15"/>
    </row>
    <row r="16" spans="1:6">
      <c r="B16" s="20" t="s">
        <v>32</v>
      </c>
      <c r="C16" s="20" t="s">
        <v>33</v>
      </c>
      <c r="D16" s="20" t="s">
        <v>29</v>
      </c>
      <c r="F16" s="15"/>
    </row>
    <row r="17" spans="1:6" ht="27.4">
      <c r="A17" s="3" t="s">
        <v>34</v>
      </c>
      <c r="B17" s="11"/>
      <c r="C17" s="21"/>
      <c r="D17" s="12" t="str">
        <f>IF(OR(B17="", C17=""), "", B17*C17)</f>
        <v/>
      </c>
      <c r="F17" s="17" t="s">
        <v>35</v>
      </c>
    </row>
    <row r="18" spans="1:6">
      <c r="B18" s="2"/>
      <c r="F18" s="15"/>
    </row>
    <row r="19" spans="1:6">
      <c r="B19" s="6" t="s">
        <v>36</v>
      </c>
      <c r="C19" s="6" t="s">
        <v>37</v>
      </c>
      <c r="D19" s="6" t="s">
        <v>33</v>
      </c>
      <c r="E19" s="6" t="s">
        <v>29</v>
      </c>
      <c r="F19" s="15"/>
    </row>
    <row r="20" spans="1:6" ht="27.4">
      <c r="A20" t="s">
        <v>38</v>
      </c>
      <c r="B20" s="7"/>
      <c r="C20" s="7"/>
      <c r="D20" s="7"/>
      <c r="E20" s="9" t="str">
        <f>IF(OR(B20="", C20="", D20=""), "", B20*C20*D20)</f>
        <v/>
      </c>
      <c r="F20" s="17" t="s">
        <v>39</v>
      </c>
    </row>
    <row r="21" spans="1:6">
      <c r="F21" s="15"/>
    </row>
    <row r="22" spans="1:6">
      <c r="B22" s="6" t="s">
        <v>40</v>
      </c>
      <c r="C22" s="6" t="s">
        <v>41</v>
      </c>
      <c r="D22" s="6" t="s">
        <v>33</v>
      </c>
      <c r="E22" s="6" t="s">
        <v>29</v>
      </c>
      <c r="F22" s="15"/>
    </row>
    <row r="23" spans="1:6" ht="27.4">
      <c r="A23" t="s">
        <v>42</v>
      </c>
      <c r="B23" s="7"/>
      <c r="C23" s="7"/>
      <c r="D23" s="7"/>
      <c r="E23" s="9" t="str">
        <f>IF(OR(B23="", C23="", D23=""), "", B23*C23*D23)</f>
        <v/>
      </c>
      <c r="F23" s="17" t="s">
        <v>43</v>
      </c>
    </row>
    <row r="24" spans="1:6">
      <c r="F24" s="15"/>
    </row>
    <row r="25" spans="1:6">
      <c r="B25" s="20" t="s">
        <v>44</v>
      </c>
      <c r="C25" s="20" t="s">
        <v>45</v>
      </c>
      <c r="D25" s="20" t="s">
        <v>29</v>
      </c>
      <c r="F25" s="15"/>
    </row>
    <row r="26" spans="1:6" ht="41.1">
      <c r="A26" s="3" t="s">
        <v>46</v>
      </c>
      <c r="B26" s="11"/>
      <c r="C26" s="21"/>
      <c r="D26" s="12" t="str">
        <f>IF(OR(B26="", C26=""), "", B26*C26)</f>
        <v/>
      </c>
      <c r="F26" s="17" t="s">
        <v>47</v>
      </c>
    </row>
    <row r="27" spans="1:6">
      <c r="F27" s="15"/>
    </row>
    <row r="28" spans="1:6">
      <c r="B28" t="s">
        <v>48</v>
      </c>
      <c r="C28" t="s">
        <v>33</v>
      </c>
      <c r="D28" t="s">
        <v>29</v>
      </c>
      <c r="F28" s="15"/>
    </row>
    <row r="29" spans="1:6" ht="27.4">
      <c r="A29" s="3" t="s">
        <v>49</v>
      </c>
      <c r="B29" s="11"/>
      <c r="C29" s="21"/>
      <c r="D29" s="12" t="str">
        <f>IF(OR(B29="", C29=""), "", B29*C29)</f>
        <v/>
      </c>
      <c r="F29" s="17" t="s">
        <v>50</v>
      </c>
    </row>
    <row r="30" spans="1:6">
      <c r="F30" s="15"/>
    </row>
    <row r="31" spans="1:6">
      <c r="A31" t="s">
        <v>51</v>
      </c>
      <c r="B31" s="6" t="s">
        <v>52</v>
      </c>
      <c r="C31" s="6" t="s">
        <v>53</v>
      </c>
      <c r="D31" s="6" t="s">
        <v>54</v>
      </c>
      <c r="E31" s="6" t="s">
        <v>29</v>
      </c>
      <c r="F31" s="15"/>
    </row>
    <row r="32" spans="1:6" ht="41.1">
      <c r="A32" t="s">
        <v>55</v>
      </c>
      <c r="B32" s="11" t="str">
        <f>IF(B7="","",IF(B7="US",342.18,342.18/1.11))</f>
        <v/>
      </c>
      <c r="C32" s="11"/>
      <c r="D32" s="11"/>
      <c r="E32" s="9" t="str">
        <f>IF(OR(B32="", C32="", D32=""), "", B32*C32*D32)</f>
        <v/>
      </c>
      <c r="F32" s="17" t="s">
        <v>56</v>
      </c>
    </row>
    <row r="33" spans="1:6">
      <c r="F33" s="15"/>
    </row>
    <row r="34" spans="1:6">
      <c r="B34" s="6" t="s">
        <v>57</v>
      </c>
      <c r="C34" s="6" t="s">
        <v>58</v>
      </c>
      <c r="D34" s="6" t="s">
        <v>33</v>
      </c>
      <c r="E34" s="6" t="s">
        <v>29</v>
      </c>
      <c r="F34" s="15"/>
    </row>
    <row r="35" spans="1:6">
      <c r="A35" t="s">
        <v>59</v>
      </c>
      <c r="B35" s="7"/>
      <c r="C35" s="7"/>
      <c r="D35" s="7"/>
      <c r="E35" s="9" t="str">
        <f>IF(OR(B35="", C35="", D35=""), "", B35*C35*D35)</f>
        <v/>
      </c>
      <c r="F35" s="38" t="s">
        <v>60</v>
      </c>
    </row>
    <row r="36" spans="1:6">
      <c r="A36" t="s">
        <v>61</v>
      </c>
      <c r="B36" s="7"/>
      <c r="C36" s="7"/>
      <c r="D36" s="7"/>
      <c r="E36" s="9" t="str">
        <f t="shared" ref="E36:E38" si="0">IF(OR(B36="", C36="", D36=""), "", B36*C36*D36)</f>
        <v/>
      </c>
      <c r="F36" s="39"/>
    </row>
    <row r="37" spans="1:6">
      <c r="A37" t="s">
        <v>62</v>
      </c>
      <c r="B37" s="7"/>
      <c r="C37" s="7"/>
      <c r="D37" s="7"/>
      <c r="E37" s="9" t="str">
        <f t="shared" si="0"/>
        <v/>
      </c>
      <c r="F37" s="40"/>
    </row>
    <row r="38" spans="1:6">
      <c r="A38" t="s">
        <v>63</v>
      </c>
      <c r="B38" s="7"/>
      <c r="C38" s="7"/>
      <c r="D38" s="7"/>
      <c r="E38" s="9" t="str">
        <f t="shared" si="0"/>
        <v/>
      </c>
      <c r="F38" s="15"/>
    </row>
    <row r="40" spans="1:6">
      <c r="A40" s="1" t="s">
        <v>64</v>
      </c>
      <c r="B40" s="13">
        <f>IF(COUNT(B9,E14,D17,E20,E23,D26,D29,E32,E35,E36,E37,E38)=0,"",IFERROR(SUM(B9,E14,D17,E20,E23,D26,D29,E32,E35,E36,E37,E38),""))</f>
        <v>104</v>
      </c>
      <c r="F40" s="18" t="s">
        <v>65</v>
      </c>
    </row>
    <row r="41" spans="1:6">
      <c r="F41" s="4"/>
    </row>
    <row r="42" spans="1:6">
      <c r="F42" s="4"/>
    </row>
  </sheetData>
  <mergeCells count="2">
    <mergeCell ref="A1:E1"/>
    <mergeCell ref="F35:F37"/>
  </mergeCells>
  <conditionalFormatting sqref="B9">
    <cfRule type="expression" dxfId="119" priority="33">
      <formula>$B$7="Euro"</formula>
    </cfRule>
    <cfRule type="expression" dxfId="118" priority="34">
      <formula>$B$7="US"</formula>
    </cfRule>
  </conditionalFormatting>
  <conditionalFormatting sqref="B17:B18">
    <cfRule type="expression" dxfId="117" priority="51">
      <formula>$B$7="Euro"</formula>
    </cfRule>
    <cfRule type="expression" dxfId="116" priority="52">
      <formula>$B$7="US"</formula>
    </cfRule>
  </conditionalFormatting>
  <conditionalFormatting sqref="B26">
    <cfRule type="expression" dxfId="115" priority="37">
      <formula>$B$7="Euro"</formula>
    </cfRule>
    <cfRule type="expression" dxfId="114" priority="38">
      <formula>$B$7="US"</formula>
    </cfRule>
  </conditionalFormatting>
  <conditionalFormatting sqref="B29">
    <cfRule type="expression" dxfId="113" priority="23">
      <formula>$B$7="Euro"</formula>
    </cfRule>
    <cfRule type="expression" dxfId="112" priority="24">
      <formula>$B$7="US"</formula>
    </cfRule>
  </conditionalFormatting>
  <conditionalFormatting sqref="B32">
    <cfRule type="expression" dxfId="111" priority="43">
      <formula>$B$7="Euro"</formula>
    </cfRule>
    <cfRule type="expression" dxfId="110" priority="44">
      <formula>$B$7="US"</formula>
    </cfRule>
  </conditionalFormatting>
  <conditionalFormatting sqref="B35:B38">
    <cfRule type="expression" dxfId="109" priority="39">
      <formula>$B$7="Euro"</formula>
    </cfRule>
    <cfRule type="expression" dxfId="108" priority="40">
      <formula>$B$7="US"</formula>
    </cfRule>
  </conditionalFormatting>
  <conditionalFormatting sqref="B40">
    <cfRule type="expression" dxfId="107" priority="35">
      <formula>$B$7="Euro"</formula>
    </cfRule>
    <cfRule type="expression" dxfId="106" priority="36">
      <formula>$B$7="US"</formula>
    </cfRule>
  </conditionalFormatting>
  <conditionalFormatting sqref="D17">
    <cfRule type="expression" dxfId="105" priority="21">
      <formula>$B$7="Euro"</formula>
    </cfRule>
    <cfRule type="expression" dxfId="104" priority="22">
      <formula>$B$7="US"</formula>
    </cfRule>
  </conditionalFormatting>
  <conditionalFormatting sqref="D26">
    <cfRule type="expression" dxfId="103" priority="13">
      <formula>$B$7="Euro"</formula>
    </cfRule>
    <cfRule type="expression" dxfId="102" priority="14">
      <formula>$B$7="US"</formula>
    </cfRule>
  </conditionalFormatting>
  <conditionalFormatting sqref="D29">
    <cfRule type="expression" dxfId="101" priority="9">
      <formula>$B$7="Euro"</formula>
    </cfRule>
    <cfRule type="expression" dxfId="100" priority="10">
      <formula>$B$7="US"</formula>
    </cfRule>
  </conditionalFormatting>
  <conditionalFormatting sqref="E14">
    <cfRule type="expression" dxfId="99" priority="29">
      <formula>$B$7="Euro"</formula>
    </cfRule>
    <cfRule type="expression" dxfId="98" priority="30">
      <formula>$B$7="US"</formula>
    </cfRule>
  </conditionalFormatting>
  <conditionalFormatting sqref="E20">
    <cfRule type="expression" dxfId="97" priority="47">
      <formula>$B$7="Euro"</formula>
    </cfRule>
    <cfRule type="expression" dxfId="96" priority="48">
      <formula>$B$7="US"</formula>
    </cfRule>
  </conditionalFormatting>
  <conditionalFormatting sqref="E23">
    <cfRule type="expression" dxfId="95" priority="17">
      <formula>$B$7="Euro"</formula>
    </cfRule>
    <cfRule type="expression" dxfId="94" priority="18">
      <formula>$B$7="US"</formula>
    </cfRule>
  </conditionalFormatting>
  <conditionalFormatting sqref="E32">
    <cfRule type="expression" dxfId="93" priority="5">
      <formula>$B$7="Euro"</formula>
    </cfRule>
    <cfRule type="expression" dxfId="92" priority="6">
      <formula>$B$7="US"</formula>
    </cfRule>
  </conditionalFormatting>
  <conditionalFormatting sqref="E35:E38">
    <cfRule type="expression" dxfId="91" priority="1">
      <formula>$B$7="Euro"</formula>
    </cfRule>
    <cfRule type="expression" dxfId="90" priority="2">
      <formula>$B$7="US"</formula>
    </cfRule>
  </conditionalFormatting>
  <dataValidations disablePrompts="1" count="3">
    <dataValidation type="list" allowBlank="1" showInputMessage="1" showErrorMessage="1" sqref="B5" xr:uid="{985D08A8-0304-4B97-84D0-34383B4A4454}">
      <formula1>"Signature Experience Pass,Conference Only Pass"</formula1>
    </dataValidation>
    <dataValidation type="list" allowBlank="1" showInputMessage="1" showErrorMessage="1" sqref="B6" xr:uid="{CD178814-D7DB-4F77-B7E4-34D7E25C44D1}">
      <formula1>"Member,Employee of Corporate Partner,Non-Member"</formula1>
    </dataValidation>
    <dataValidation type="list" allowBlank="1" showInputMessage="1" showErrorMessage="1" sqref="B7" xr:uid="{3F218084-5D5D-4281-9352-D976E6AFB99F}">
      <formula1>"US,Euro"</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5680F-C9B2-4FDA-B0B1-4B53CA83A3AF}">
  <dimension ref="A1:F40"/>
  <sheetViews>
    <sheetView topLeftCell="C3" workbookViewId="0">
      <selection activeCell="F5" sqref="F5:F9"/>
    </sheetView>
  </sheetViews>
  <sheetFormatPr defaultRowHeight="13.7"/>
  <cols>
    <col min="1" max="5" width="15.625" customWidth="1"/>
    <col min="6" max="6" width="82" customWidth="1"/>
  </cols>
  <sheetData>
    <row r="1" spans="1:6" ht="17.649999999999999">
      <c r="A1" s="37" t="s">
        <v>11</v>
      </c>
      <c r="B1" s="37"/>
      <c r="C1" s="37"/>
      <c r="D1" s="37"/>
      <c r="E1" s="37"/>
      <c r="F1" s="19" t="s">
        <v>12</v>
      </c>
    </row>
    <row r="2" spans="1:6">
      <c r="F2" s="14"/>
    </row>
    <row r="3" spans="1:6" ht="41.1">
      <c r="F3" s="22" t="s">
        <v>13</v>
      </c>
    </row>
    <row r="4" spans="1:6">
      <c r="A4" s="1" t="s">
        <v>14</v>
      </c>
      <c r="F4" s="15"/>
    </row>
    <row r="5" spans="1:6" ht="27.4">
      <c r="A5" s="5" t="s">
        <v>15</v>
      </c>
      <c r="B5" s="8"/>
      <c r="C5" s="5"/>
      <c r="D5" s="5"/>
      <c r="E5" s="5"/>
      <c r="F5" s="16" t="s">
        <v>16</v>
      </c>
    </row>
    <row r="6" spans="1:6">
      <c r="A6" s="5" t="s">
        <v>17</v>
      </c>
      <c r="B6" s="8"/>
      <c r="C6" s="5"/>
      <c r="D6" s="5"/>
      <c r="E6" s="5"/>
      <c r="F6" s="16" t="s">
        <v>18</v>
      </c>
    </row>
    <row r="7" spans="1:6">
      <c r="A7" t="s">
        <v>19</v>
      </c>
      <c r="B7" s="7"/>
      <c r="F7" s="17" t="s">
        <v>20</v>
      </c>
    </row>
    <row r="8" spans="1:6">
      <c r="A8" t="s">
        <v>21</v>
      </c>
      <c r="B8" s="7"/>
      <c r="F8" s="36" t="s">
        <v>22</v>
      </c>
    </row>
    <row r="9" spans="1:6">
      <c r="A9" t="s">
        <v>23</v>
      </c>
      <c r="B9" s="9" t="str">
        <f>IF(OR(B5="",B6="",B7="",B8=""),"",
IF(B5="Signature Experience Pass",
    IF(B6="Non-Member",
        IF(B7="US",2474,2235),
        IF(B7="US",2225,2005)
    ),
IF(B5="Conference Only Pass",
    IF(B6="Non-Member",
        IF(B7="US",2124,1919),
        IF(B7="US",1875,1689)
    ),
"")) * B8 * 0.9)</f>
        <v/>
      </c>
      <c r="F9" s="17" t="s">
        <v>24</v>
      </c>
    </row>
    <row r="10" spans="1:6">
      <c r="F10" s="15"/>
    </row>
    <row r="11" spans="1:6">
      <c r="A11" s="1" t="s">
        <v>25</v>
      </c>
      <c r="F11" s="15"/>
    </row>
    <row r="12" spans="1:6">
      <c r="F12" s="15"/>
    </row>
    <row r="13" spans="1:6">
      <c r="B13" s="6" t="s">
        <v>26</v>
      </c>
      <c r="C13" s="6" t="s">
        <v>27</v>
      </c>
      <c r="D13" s="6" t="s">
        <v>28</v>
      </c>
      <c r="E13" s="6" t="s">
        <v>29</v>
      </c>
      <c r="F13" s="15"/>
    </row>
    <row r="14" spans="1:6" ht="41.1">
      <c r="A14" s="10" t="s">
        <v>30</v>
      </c>
      <c r="B14" s="11">
        <v>100</v>
      </c>
      <c r="C14" s="11">
        <v>0.52</v>
      </c>
      <c r="D14" s="11">
        <v>2</v>
      </c>
      <c r="E14" s="12">
        <f>IF(OR(B14="", C14="", D14=""), "", B14*C14*D14)</f>
        <v>104</v>
      </c>
      <c r="F14" s="17" t="s">
        <v>31</v>
      </c>
    </row>
    <row r="15" spans="1:6">
      <c r="F15" s="15"/>
    </row>
    <row r="16" spans="1:6">
      <c r="B16" s="20" t="s">
        <v>32</v>
      </c>
      <c r="C16" s="20" t="s">
        <v>33</v>
      </c>
      <c r="D16" s="20" t="s">
        <v>29</v>
      </c>
      <c r="F16" s="15"/>
    </row>
    <row r="17" spans="1:6" ht="27.4">
      <c r="A17" s="3" t="s">
        <v>34</v>
      </c>
      <c r="B17" s="11"/>
      <c r="C17" s="21"/>
      <c r="D17" s="12" t="str">
        <f>IF(OR(B17="", C17=""), "", B17*C17)</f>
        <v/>
      </c>
      <c r="F17" s="17" t="s">
        <v>35</v>
      </c>
    </row>
    <row r="18" spans="1:6">
      <c r="B18" s="2"/>
      <c r="F18" s="15"/>
    </row>
    <row r="19" spans="1:6">
      <c r="B19" s="6" t="s">
        <v>36</v>
      </c>
      <c r="C19" s="6" t="s">
        <v>37</v>
      </c>
      <c r="D19" s="6" t="s">
        <v>33</v>
      </c>
      <c r="E19" s="6" t="s">
        <v>29</v>
      </c>
      <c r="F19" s="15"/>
    </row>
    <row r="20" spans="1:6" ht="27.4">
      <c r="A20" t="s">
        <v>38</v>
      </c>
      <c r="B20" s="7"/>
      <c r="C20" s="7"/>
      <c r="D20" s="7"/>
      <c r="E20" s="9" t="str">
        <f>IF(OR(B20="", C20="", D20=""), "", B20*C20*D20)</f>
        <v/>
      </c>
      <c r="F20" s="17" t="s">
        <v>39</v>
      </c>
    </row>
    <row r="21" spans="1:6">
      <c r="F21" s="15"/>
    </row>
    <row r="22" spans="1:6">
      <c r="B22" s="6" t="s">
        <v>40</v>
      </c>
      <c r="C22" s="6" t="s">
        <v>41</v>
      </c>
      <c r="D22" s="6" t="s">
        <v>33</v>
      </c>
      <c r="E22" s="6" t="s">
        <v>29</v>
      </c>
      <c r="F22" s="15"/>
    </row>
    <row r="23" spans="1:6" ht="27.4">
      <c r="A23" t="s">
        <v>42</v>
      </c>
      <c r="B23" s="7"/>
      <c r="C23" s="7"/>
      <c r="D23" s="7"/>
      <c r="E23" s="9" t="str">
        <f>IF(OR(B23="", C23="", D23=""), "", B23*C23*D23)</f>
        <v/>
      </c>
      <c r="F23" s="17" t="s">
        <v>43</v>
      </c>
    </row>
    <row r="24" spans="1:6">
      <c r="F24" s="15"/>
    </row>
    <row r="25" spans="1:6">
      <c r="B25" s="20" t="s">
        <v>44</v>
      </c>
      <c r="C25" s="20" t="s">
        <v>45</v>
      </c>
      <c r="D25" s="20" t="s">
        <v>29</v>
      </c>
      <c r="F25" s="15"/>
    </row>
    <row r="26" spans="1:6" ht="41.1">
      <c r="A26" s="3" t="s">
        <v>46</v>
      </c>
      <c r="B26" s="11"/>
      <c r="C26" s="21"/>
      <c r="D26" s="12" t="str">
        <f>IF(OR(B26="", C26=""), "", B26*C26)</f>
        <v/>
      </c>
      <c r="F26" s="17" t="s">
        <v>47</v>
      </c>
    </row>
    <row r="27" spans="1:6">
      <c r="F27" s="15"/>
    </row>
    <row r="28" spans="1:6">
      <c r="B28" t="s">
        <v>48</v>
      </c>
      <c r="C28" t="s">
        <v>33</v>
      </c>
      <c r="D28" t="s">
        <v>29</v>
      </c>
      <c r="F28" s="15"/>
    </row>
    <row r="29" spans="1:6" ht="27.4">
      <c r="A29" s="3" t="s">
        <v>49</v>
      </c>
      <c r="B29" s="11"/>
      <c r="C29" s="21"/>
      <c r="D29" s="12" t="str">
        <f>IF(OR(B29="", C29=""), "", B29*C29)</f>
        <v/>
      </c>
      <c r="F29" s="17" t="s">
        <v>50</v>
      </c>
    </row>
    <row r="30" spans="1:6">
      <c r="F30" s="15"/>
    </row>
    <row r="31" spans="1:6">
      <c r="A31" t="s">
        <v>51</v>
      </c>
      <c r="B31" s="6" t="s">
        <v>52</v>
      </c>
      <c r="C31" s="6" t="s">
        <v>53</v>
      </c>
      <c r="D31" s="6" t="s">
        <v>54</v>
      </c>
      <c r="E31" s="6" t="s">
        <v>29</v>
      </c>
      <c r="F31" s="15"/>
    </row>
    <row r="32" spans="1:6" ht="41.1">
      <c r="A32" t="s">
        <v>55</v>
      </c>
      <c r="B32" s="11" t="str">
        <f>IF(B7="","",IF(B7="US",342.18,342.18/1.11))</f>
        <v/>
      </c>
      <c r="C32" s="11"/>
      <c r="D32" s="11"/>
      <c r="E32" s="9" t="str">
        <f>IF(OR(B32="", C32="", D32=""), "", B32*C32*D32)</f>
        <v/>
      </c>
      <c r="F32" s="17" t="s">
        <v>56</v>
      </c>
    </row>
    <row r="33" spans="1:6">
      <c r="F33" s="15"/>
    </row>
    <row r="34" spans="1:6">
      <c r="B34" s="6" t="s">
        <v>57</v>
      </c>
      <c r="C34" s="6" t="s">
        <v>58</v>
      </c>
      <c r="D34" s="6" t="s">
        <v>33</v>
      </c>
      <c r="E34" s="6" t="s">
        <v>29</v>
      </c>
      <c r="F34" s="15"/>
    </row>
    <row r="35" spans="1:6">
      <c r="A35" t="s">
        <v>59</v>
      </c>
      <c r="B35" s="7"/>
      <c r="C35" s="7"/>
      <c r="D35" s="7"/>
      <c r="E35" s="9" t="str">
        <f>IF(OR(B35="", C35="", D35=""), "", B35*C35*D35)</f>
        <v/>
      </c>
      <c r="F35" s="38" t="s">
        <v>60</v>
      </c>
    </row>
    <row r="36" spans="1:6">
      <c r="A36" t="s">
        <v>61</v>
      </c>
      <c r="B36" s="7"/>
      <c r="C36" s="7"/>
      <c r="D36" s="7"/>
      <c r="E36" s="9" t="str">
        <f t="shared" ref="E36:E38" si="0">IF(OR(B36="", C36="", D36=""), "", B36*C36*D36)</f>
        <v/>
      </c>
      <c r="F36" s="39"/>
    </row>
    <row r="37" spans="1:6">
      <c r="A37" t="s">
        <v>62</v>
      </c>
      <c r="B37" s="7"/>
      <c r="C37" s="7"/>
      <c r="D37" s="7"/>
      <c r="E37" s="9" t="str">
        <f t="shared" si="0"/>
        <v/>
      </c>
      <c r="F37" s="40"/>
    </row>
    <row r="38" spans="1:6">
      <c r="A38" t="s">
        <v>63</v>
      </c>
      <c r="B38" s="7"/>
      <c r="C38" s="7"/>
      <c r="D38" s="7"/>
      <c r="E38" s="9" t="str">
        <f t="shared" si="0"/>
        <v/>
      </c>
      <c r="F38" s="15"/>
    </row>
    <row r="40" spans="1:6">
      <c r="A40" s="1" t="s">
        <v>64</v>
      </c>
      <c r="B40" s="13">
        <f>IF(COUNT(B9,E14,D17,E20,E23,D26,D29,E32,E35,E36,E37,E38)=0,"",IFERROR(SUM(B9,E14,D17,E20,E23,D26,D29,E32,E35,E36,E37,E38),""))</f>
        <v>104</v>
      </c>
      <c r="F40" s="18" t="s">
        <v>65</v>
      </c>
    </row>
  </sheetData>
  <mergeCells count="2">
    <mergeCell ref="A1:E1"/>
    <mergeCell ref="F35:F37"/>
  </mergeCells>
  <conditionalFormatting sqref="B9">
    <cfRule type="expression" dxfId="89" priority="17">
      <formula>$B$7="Euro"</formula>
    </cfRule>
    <cfRule type="expression" dxfId="88" priority="18">
      <formula>$B$7="US"</formula>
    </cfRule>
  </conditionalFormatting>
  <conditionalFormatting sqref="B17:B18">
    <cfRule type="expression" dxfId="87" priority="29">
      <formula>$B$7="Euro"</formula>
    </cfRule>
    <cfRule type="expression" dxfId="86" priority="30">
      <formula>$B$7="US"</formula>
    </cfRule>
  </conditionalFormatting>
  <conditionalFormatting sqref="B26">
    <cfRule type="expression" dxfId="85" priority="21">
      <formula>$B$7="Euro"</formula>
    </cfRule>
    <cfRule type="expression" dxfId="84" priority="22">
      <formula>$B$7="US"</formula>
    </cfRule>
  </conditionalFormatting>
  <conditionalFormatting sqref="B29">
    <cfRule type="expression" dxfId="83" priority="13">
      <formula>$B$7="Euro"</formula>
    </cfRule>
    <cfRule type="expression" dxfId="82" priority="14">
      <formula>$B$7="US"</formula>
    </cfRule>
  </conditionalFormatting>
  <conditionalFormatting sqref="B32">
    <cfRule type="expression" dxfId="81" priority="25">
      <formula>$B$7="Euro"</formula>
    </cfRule>
    <cfRule type="expression" dxfId="80" priority="26">
      <formula>$B$7="US"</formula>
    </cfRule>
  </conditionalFormatting>
  <conditionalFormatting sqref="B35:B38">
    <cfRule type="expression" dxfId="79" priority="23">
      <formula>$B$7="Euro"</formula>
    </cfRule>
    <cfRule type="expression" dxfId="78" priority="24">
      <formula>$B$7="US"</formula>
    </cfRule>
  </conditionalFormatting>
  <conditionalFormatting sqref="B40">
    <cfRule type="expression" dxfId="77" priority="19">
      <formula>$B$7="Euro"</formula>
    </cfRule>
    <cfRule type="expression" dxfId="76" priority="20">
      <formula>$B$7="US"</formula>
    </cfRule>
  </conditionalFormatting>
  <conditionalFormatting sqref="D17">
    <cfRule type="expression" dxfId="75" priority="11">
      <formula>$B$7="Euro"</formula>
    </cfRule>
    <cfRule type="expression" dxfId="74" priority="12">
      <formula>$B$7="US"</formula>
    </cfRule>
  </conditionalFormatting>
  <conditionalFormatting sqref="D26">
    <cfRule type="expression" dxfId="73" priority="7">
      <formula>$B$7="Euro"</formula>
    </cfRule>
    <cfRule type="expression" dxfId="72" priority="8">
      <formula>$B$7="US"</formula>
    </cfRule>
  </conditionalFormatting>
  <conditionalFormatting sqref="D29">
    <cfRule type="expression" dxfId="71" priority="5">
      <formula>$B$7="Euro"</formula>
    </cfRule>
    <cfRule type="expression" dxfId="70" priority="6">
      <formula>$B$7="US"</formula>
    </cfRule>
  </conditionalFormatting>
  <conditionalFormatting sqref="E14">
    <cfRule type="expression" dxfId="69" priority="15">
      <formula>$B$7="Euro"</formula>
    </cfRule>
    <cfRule type="expression" dxfId="68" priority="16">
      <formula>$B$7="US"</formula>
    </cfRule>
  </conditionalFormatting>
  <conditionalFormatting sqref="E20">
    <cfRule type="expression" dxfId="67" priority="27">
      <formula>$B$7="Euro"</formula>
    </cfRule>
    <cfRule type="expression" dxfId="66" priority="28">
      <formula>$B$7="US"</formula>
    </cfRule>
  </conditionalFormatting>
  <conditionalFormatting sqref="E23">
    <cfRule type="expression" dxfId="65" priority="9">
      <formula>$B$7="Euro"</formula>
    </cfRule>
    <cfRule type="expression" dxfId="64" priority="10">
      <formula>$B$7="US"</formula>
    </cfRule>
  </conditionalFormatting>
  <conditionalFormatting sqref="E32">
    <cfRule type="expression" dxfId="63" priority="3">
      <formula>$B$7="Euro"</formula>
    </cfRule>
    <cfRule type="expression" dxfId="62" priority="4">
      <formula>$B$7="US"</formula>
    </cfRule>
  </conditionalFormatting>
  <conditionalFormatting sqref="E35:E38">
    <cfRule type="expression" dxfId="61" priority="1">
      <formula>$B$7="Euro"</formula>
    </cfRule>
    <cfRule type="expression" dxfId="60" priority="2">
      <formula>$B$7="US"</formula>
    </cfRule>
  </conditionalFormatting>
  <dataValidations count="3">
    <dataValidation type="list" allowBlank="1" showInputMessage="1" showErrorMessage="1" sqref="B7" xr:uid="{6E42E1D1-5545-4116-A294-507BCA20A50C}">
      <formula1>"US,Euro"</formula1>
    </dataValidation>
    <dataValidation type="list" allowBlank="1" showInputMessage="1" showErrorMessage="1" sqref="B6" xr:uid="{9DC96140-4BF9-45A2-961E-8BF4FA8E1603}">
      <formula1>"Member,Employee of Corporate Partner,Non-Member"</formula1>
    </dataValidation>
    <dataValidation type="list" allowBlank="1" showInputMessage="1" showErrorMessage="1" sqref="B5" xr:uid="{6F506B0E-1D0F-49EA-BA32-C6AAB372B78F}">
      <formula1>"Signature Experience Pass,Conference Only Pass"</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B42F5-2C5C-44AA-8A7E-473D56F3E51A}">
  <dimension ref="A1:F40"/>
  <sheetViews>
    <sheetView topLeftCell="C1" workbookViewId="0">
      <selection activeCell="F5" sqref="F5:F9"/>
    </sheetView>
  </sheetViews>
  <sheetFormatPr defaultRowHeight="13.7"/>
  <cols>
    <col min="1" max="5" width="15.625" customWidth="1"/>
    <col min="6" max="6" width="82" customWidth="1"/>
  </cols>
  <sheetData>
    <row r="1" spans="1:6" ht="17.649999999999999">
      <c r="A1" s="37" t="s">
        <v>11</v>
      </c>
      <c r="B1" s="37"/>
      <c r="C1" s="37"/>
      <c r="D1" s="37"/>
      <c r="E1" s="37"/>
      <c r="F1" s="19" t="s">
        <v>12</v>
      </c>
    </row>
    <row r="2" spans="1:6">
      <c r="F2" s="14"/>
    </row>
    <row r="3" spans="1:6" ht="41.1">
      <c r="F3" s="22" t="s">
        <v>13</v>
      </c>
    </row>
    <row r="4" spans="1:6">
      <c r="A4" s="1" t="s">
        <v>14</v>
      </c>
      <c r="F4" s="15"/>
    </row>
    <row r="5" spans="1:6" ht="27.4">
      <c r="A5" s="5" t="s">
        <v>15</v>
      </c>
      <c r="B5" s="8"/>
      <c r="C5" s="5"/>
      <c r="D5" s="5"/>
      <c r="E5" s="5"/>
      <c r="F5" s="16" t="s">
        <v>16</v>
      </c>
    </row>
    <row r="6" spans="1:6">
      <c r="A6" s="5" t="s">
        <v>17</v>
      </c>
      <c r="B6" s="8"/>
      <c r="C6" s="5"/>
      <c r="D6" s="5"/>
      <c r="E6" s="5"/>
      <c r="F6" s="16" t="s">
        <v>18</v>
      </c>
    </row>
    <row r="7" spans="1:6">
      <c r="A7" t="s">
        <v>19</v>
      </c>
      <c r="B7" s="7"/>
      <c r="F7" s="17" t="s">
        <v>20</v>
      </c>
    </row>
    <row r="8" spans="1:6">
      <c r="A8" t="s">
        <v>21</v>
      </c>
      <c r="B8" s="7"/>
      <c r="F8" s="36" t="s">
        <v>22</v>
      </c>
    </row>
    <row r="9" spans="1:6">
      <c r="A9" t="s">
        <v>23</v>
      </c>
      <c r="B9" s="9" t="str">
        <f>IF(OR(B5="",B6="",B7="",B8=""),"",
IF(B5="Signature Experience Pass",
    IF(B6="Non-Member",
        IF(B7="US",2699,2437),
        IF(B7="US",2450,2207)
    ),
IF(B5="Conference Only Pass",
    IF(B6="Non-Member",
        IF(B7="US",2349,2122),
        IF(B7="US",2100,1892)
    ),
"")) * B8 * 0.9)</f>
        <v/>
      </c>
      <c r="F9" s="17" t="s">
        <v>24</v>
      </c>
    </row>
    <row r="10" spans="1:6">
      <c r="F10" s="15"/>
    </row>
    <row r="11" spans="1:6">
      <c r="A11" s="1" t="s">
        <v>25</v>
      </c>
      <c r="F11" s="15"/>
    </row>
    <row r="12" spans="1:6">
      <c r="F12" s="15"/>
    </row>
    <row r="13" spans="1:6">
      <c r="B13" s="6" t="s">
        <v>26</v>
      </c>
      <c r="C13" s="6" t="s">
        <v>27</v>
      </c>
      <c r="D13" s="6" t="s">
        <v>28</v>
      </c>
      <c r="E13" s="6" t="s">
        <v>29</v>
      </c>
      <c r="F13" s="15"/>
    </row>
    <row r="14" spans="1:6" ht="41.1">
      <c r="A14" s="10" t="s">
        <v>30</v>
      </c>
      <c r="B14" s="11">
        <v>100</v>
      </c>
      <c r="C14" s="11">
        <v>0.52</v>
      </c>
      <c r="D14" s="11">
        <v>2</v>
      </c>
      <c r="E14" s="12">
        <f>IF(OR(B14="", C14="", D14=""), "", B14*C14*D14)</f>
        <v>104</v>
      </c>
      <c r="F14" s="17" t="s">
        <v>31</v>
      </c>
    </row>
    <row r="15" spans="1:6">
      <c r="F15" s="15"/>
    </row>
    <row r="16" spans="1:6">
      <c r="B16" s="20" t="s">
        <v>32</v>
      </c>
      <c r="C16" s="20" t="s">
        <v>33</v>
      </c>
      <c r="D16" s="20" t="s">
        <v>29</v>
      </c>
      <c r="F16" s="15"/>
    </row>
    <row r="17" spans="1:6" ht="27.4">
      <c r="A17" s="3" t="s">
        <v>34</v>
      </c>
      <c r="B17" s="11"/>
      <c r="C17" s="21"/>
      <c r="D17" s="12" t="str">
        <f>IF(OR(B17="", C17=""), "", B17*C17)</f>
        <v/>
      </c>
      <c r="F17" s="17" t="s">
        <v>35</v>
      </c>
    </row>
    <row r="18" spans="1:6">
      <c r="B18" s="2"/>
      <c r="F18" s="15"/>
    </row>
    <row r="19" spans="1:6">
      <c r="B19" s="6" t="s">
        <v>36</v>
      </c>
      <c r="C19" s="6" t="s">
        <v>37</v>
      </c>
      <c r="D19" s="6" t="s">
        <v>33</v>
      </c>
      <c r="E19" s="6" t="s">
        <v>29</v>
      </c>
      <c r="F19" s="15"/>
    </row>
    <row r="20" spans="1:6" ht="27.4">
      <c r="A20" t="s">
        <v>38</v>
      </c>
      <c r="B20" s="7"/>
      <c r="C20" s="7"/>
      <c r="D20" s="7"/>
      <c r="E20" s="9" t="str">
        <f>IF(OR(B20="", C20="", D20=""), "", B20*C20*D20)</f>
        <v/>
      </c>
      <c r="F20" s="17" t="s">
        <v>39</v>
      </c>
    </row>
    <row r="21" spans="1:6">
      <c r="F21" s="15"/>
    </row>
    <row r="22" spans="1:6">
      <c r="B22" s="6" t="s">
        <v>40</v>
      </c>
      <c r="C22" s="6" t="s">
        <v>41</v>
      </c>
      <c r="D22" s="6" t="s">
        <v>33</v>
      </c>
      <c r="E22" s="6" t="s">
        <v>29</v>
      </c>
      <c r="F22" s="15"/>
    </row>
    <row r="23" spans="1:6" ht="27.4">
      <c r="A23" t="s">
        <v>42</v>
      </c>
      <c r="B23" s="7"/>
      <c r="C23" s="7"/>
      <c r="D23" s="7"/>
      <c r="E23" s="9" t="str">
        <f>IF(OR(B23="", C23="", D23=""), "", B23*C23*D23)</f>
        <v/>
      </c>
      <c r="F23" s="17" t="s">
        <v>43</v>
      </c>
    </row>
    <row r="24" spans="1:6">
      <c r="F24" s="15"/>
    </row>
    <row r="25" spans="1:6">
      <c r="B25" s="20" t="s">
        <v>44</v>
      </c>
      <c r="C25" s="20" t="s">
        <v>45</v>
      </c>
      <c r="D25" s="20" t="s">
        <v>29</v>
      </c>
      <c r="F25" s="15"/>
    </row>
    <row r="26" spans="1:6" ht="41.1">
      <c r="A26" s="3" t="s">
        <v>46</v>
      </c>
      <c r="B26" s="11"/>
      <c r="C26" s="21"/>
      <c r="D26" s="12" t="str">
        <f>IF(OR(B26="", C26=""), "", B26*C26)</f>
        <v/>
      </c>
      <c r="F26" s="17" t="s">
        <v>47</v>
      </c>
    </row>
    <row r="27" spans="1:6">
      <c r="F27" s="15"/>
    </row>
    <row r="28" spans="1:6">
      <c r="B28" t="s">
        <v>48</v>
      </c>
      <c r="C28" t="s">
        <v>33</v>
      </c>
      <c r="D28" t="s">
        <v>29</v>
      </c>
      <c r="F28" s="15"/>
    </row>
    <row r="29" spans="1:6" ht="27.4">
      <c r="A29" s="3" t="s">
        <v>49</v>
      </c>
      <c r="B29" s="11"/>
      <c r="C29" s="21"/>
      <c r="D29" s="12" t="str">
        <f>IF(OR(B29="", C29=""), "", B29*C29)</f>
        <v/>
      </c>
      <c r="F29" s="17" t="s">
        <v>50</v>
      </c>
    </row>
    <row r="30" spans="1:6">
      <c r="F30" s="15"/>
    </row>
    <row r="31" spans="1:6">
      <c r="A31" t="s">
        <v>51</v>
      </c>
      <c r="B31" s="6" t="s">
        <v>52</v>
      </c>
      <c r="C31" s="6" t="s">
        <v>53</v>
      </c>
      <c r="D31" s="6" t="s">
        <v>54</v>
      </c>
      <c r="E31" s="6" t="s">
        <v>29</v>
      </c>
      <c r="F31" s="15"/>
    </row>
    <row r="32" spans="1:6" ht="41.1">
      <c r="A32" t="s">
        <v>55</v>
      </c>
      <c r="B32" s="11" t="str">
        <f>IF(B7="","",IF(B7="US",342.18,342.18/1.11))</f>
        <v/>
      </c>
      <c r="C32" s="11"/>
      <c r="D32" s="11"/>
      <c r="E32" s="9" t="str">
        <f>IF(OR(B32="", C32="", D32=""), "", B32*C32*D32)</f>
        <v/>
      </c>
      <c r="F32" s="17" t="s">
        <v>56</v>
      </c>
    </row>
    <row r="33" spans="1:6">
      <c r="F33" s="15"/>
    </row>
    <row r="34" spans="1:6">
      <c r="B34" s="6" t="s">
        <v>57</v>
      </c>
      <c r="C34" s="6" t="s">
        <v>58</v>
      </c>
      <c r="D34" s="6" t="s">
        <v>33</v>
      </c>
      <c r="E34" s="6" t="s">
        <v>29</v>
      </c>
      <c r="F34" s="15"/>
    </row>
    <row r="35" spans="1:6">
      <c r="A35" t="s">
        <v>59</v>
      </c>
      <c r="B35" s="7"/>
      <c r="C35" s="7"/>
      <c r="D35" s="7"/>
      <c r="E35" s="9" t="str">
        <f>IF(OR(B35="", C35="", D35=""), "", B35*C35*D35)</f>
        <v/>
      </c>
      <c r="F35" s="38" t="s">
        <v>60</v>
      </c>
    </row>
    <row r="36" spans="1:6">
      <c r="A36" t="s">
        <v>61</v>
      </c>
      <c r="B36" s="7"/>
      <c r="C36" s="7"/>
      <c r="D36" s="7"/>
      <c r="E36" s="9" t="str">
        <f t="shared" ref="E36:E38" si="0">IF(OR(B36="", C36="", D36=""), "", B36*C36*D36)</f>
        <v/>
      </c>
      <c r="F36" s="39"/>
    </row>
    <row r="37" spans="1:6">
      <c r="A37" t="s">
        <v>62</v>
      </c>
      <c r="B37" s="7"/>
      <c r="C37" s="7"/>
      <c r="D37" s="7"/>
      <c r="E37" s="9" t="str">
        <f t="shared" si="0"/>
        <v/>
      </c>
      <c r="F37" s="40"/>
    </row>
    <row r="38" spans="1:6">
      <c r="A38" t="s">
        <v>63</v>
      </c>
      <c r="B38" s="7"/>
      <c r="C38" s="7"/>
      <c r="D38" s="7"/>
      <c r="E38" s="9" t="str">
        <f t="shared" si="0"/>
        <v/>
      </c>
      <c r="F38" s="15"/>
    </row>
    <row r="40" spans="1:6">
      <c r="A40" s="1" t="s">
        <v>64</v>
      </c>
      <c r="B40" s="13">
        <f>IF(COUNT(B9,E14,D17,E20,E23,D26,D29,E32,E35,E36,E37,E38)=0,"",IFERROR(SUM(B9,E14,D17,E20,E23,D26,D29,E32,E35,E36,E37,E38),""))</f>
        <v>104</v>
      </c>
      <c r="F40" s="18" t="s">
        <v>65</v>
      </c>
    </row>
  </sheetData>
  <mergeCells count="2">
    <mergeCell ref="A1:E1"/>
    <mergeCell ref="F35:F37"/>
  </mergeCells>
  <conditionalFormatting sqref="B9">
    <cfRule type="expression" dxfId="59" priority="17">
      <formula>$B$7="Euro"</formula>
    </cfRule>
    <cfRule type="expression" dxfId="58" priority="18">
      <formula>$B$7="US"</formula>
    </cfRule>
  </conditionalFormatting>
  <conditionalFormatting sqref="B17:B18">
    <cfRule type="expression" dxfId="57" priority="29">
      <formula>$B$7="Euro"</formula>
    </cfRule>
    <cfRule type="expression" dxfId="56" priority="30">
      <formula>$B$7="US"</formula>
    </cfRule>
  </conditionalFormatting>
  <conditionalFormatting sqref="B26">
    <cfRule type="expression" dxfId="55" priority="21">
      <formula>$B$7="Euro"</formula>
    </cfRule>
    <cfRule type="expression" dxfId="54" priority="22">
      <formula>$B$7="US"</formula>
    </cfRule>
  </conditionalFormatting>
  <conditionalFormatting sqref="B29">
    <cfRule type="expression" dxfId="53" priority="13">
      <formula>$B$7="Euro"</formula>
    </cfRule>
    <cfRule type="expression" dxfId="52" priority="14">
      <formula>$B$7="US"</formula>
    </cfRule>
  </conditionalFormatting>
  <conditionalFormatting sqref="B32">
    <cfRule type="expression" dxfId="51" priority="25">
      <formula>$B$7="Euro"</formula>
    </cfRule>
    <cfRule type="expression" dxfId="50" priority="26">
      <formula>$B$7="US"</formula>
    </cfRule>
  </conditionalFormatting>
  <conditionalFormatting sqref="B35:B38">
    <cfRule type="expression" dxfId="49" priority="23">
      <formula>$B$7="Euro"</formula>
    </cfRule>
    <cfRule type="expression" dxfId="48" priority="24">
      <formula>$B$7="US"</formula>
    </cfRule>
  </conditionalFormatting>
  <conditionalFormatting sqref="B40">
    <cfRule type="expression" dxfId="47" priority="19">
      <formula>$B$7="Euro"</formula>
    </cfRule>
    <cfRule type="expression" dxfId="46" priority="20">
      <formula>$B$7="US"</formula>
    </cfRule>
  </conditionalFormatting>
  <conditionalFormatting sqref="D17">
    <cfRule type="expression" dxfId="45" priority="11">
      <formula>$B$7="Euro"</formula>
    </cfRule>
    <cfRule type="expression" dxfId="44" priority="12">
      <formula>$B$7="US"</formula>
    </cfRule>
  </conditionalFormatting>
  <conditionalFormatting sqref="D26">
    <cfRule type="expression" dxfId="43" priority="7">
      <formula>$B$7="Euro"</formula>
    </cfRule>
    <cfRule type="expression" dxfId="42" priority="8">
      <formula>$B$7="US"</formula>
    </cfRule>
  </conditionalFormatting>
  <conditionalFormatting sqref="D29">
    <cfRule type="expression" dxfId="41" priority="5">
      <formula>$B$7="Euro"</formula>
    </cfRule>
    <cfRule type="expression" dxfId="40" priority="6">
      <formula>$B$7="US"</formula>
    </cfRule>
  </conditionalFormatting>
  <conditionalFormatting sqref="E14">
    <cfRule type="expression" dxfId="39" priority="15">
      <formula>$B$7="Euro"</formula>
    </cfRule>
    <cfRule type="expression" dxfId="38" priority="16">
      <formula>$B$7="US"</formula>
    </cfRule>
  </conditionalFormatting>
  <conditionalFormatting sqref="E20">
    <cfRule type="expression" dxfId="37" priority="27">
      <formula>$B$7="Euro"</formula>
    </cfRule>
    <cfRule type="expression" dxfId="36" priority="28">
      <formula>$B$7="US"</formula>
    </cfRule>
  </conditionalFormatting>
  <conditionalFormatting sqref="E23">
    <cfRule type="expression" dxfId="35" priority="9">
      <formula>$B$7="Euro"</formula>
    </cfRule>
    <cfRule type="expression" dxfId="34" priority="10">
      <formula>$B$7="US"</formula>
    </cfRule>
  </conditionalFormatting>
  <conditionalFormatting sqref="E32">
    <cfRule type="expression" dxfId="33" priority="3">
      <formula>$B$7="Euro"</formula>
    </cfRule>
    <cfRule type="expression" dxfId="32" priority="4">
      <formula>$B$7="US"</formula>
    </cfRule>
  </conditionalFormatting>
  <conditionalFormatting sqref="E35:E38">
    <cfRule type="expression" dxfId="31" priority="1">
      <formula>$B$7="Euro"</formula>
    </cfRule>
    <cfRule type="expression" dxfId="30" priority="2">
      <formula>$B$7="US"</formula>
    </cfRule>
  </conditionalFormatting>
  <dataValidations count="3">
    <dataValidation type="list" allowBlank="1" showInputMessage="1" showErrorMessage="1" sqref="B7" xr:uid="{B920A0ED-1573-4C98-B05A-CC292286C20E}">
      <formula1>"US,Euro"</formula1>
    </dataValidation>
    <dataValidation type="list" allowBlank="1" showInputMessage="1" showErrorMessage="1" sqref="B6" xr:uid="{DB3EE3FD-2989-4542-B613-C8F33937C85E}">
      <formula1>"Member,Employee of Corporate Partner,Non-Member"</formula1>
    </dataValidation>
    <dataValidation type="list" allowBlank="1" showInputMessage="1" showErrorMessage="1" sqref="B5" xr:uid="{4BE787B4-EFE5-45BC-A93E-F49580F8BC89}">
      <formula1>"Signature Experience Pass,Conference Only Pass"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B1C4F-067C-4F2A-B660-C18F228E28A9}">
  <dimension ref="A1:F40"/>
  <sheetViews>
    <sheetView topLeftCell="C3" workbookViewId="0">
      <selection activeCell="F5" sqref="F5:F9"/>
    </sheetView>
  </sheetViews>
  <sheetFormatPr defaultRowHeight="13.7"/>
  <cols>
    <col min="1" max="5" width="15.625" customWidth="1"/>
    <col min="6" max="6" width="82" customWidth="1"/>
  </cols>
  <sheetData>
    <row r="1" spans="1:6" ht="17.649999999999999">
      <c r="A1" s="37" t="s">
        <v>11</v>
      </c>
      <c r="B1" s="37"/>
      <c r="C1" s="37"/>
      <c r="D1" s="37"/>
      <c r="E1" s="37"/>
      <c r="F1" s="19" t="s">
        <v>12</v>
      </c>
    </row>
    <row r="2" spans="1:6">
      <c r="F2" s="14"/>
    </row>
    <row r="3" spans="1:6" ht="41.1">
      <c r="F3" s="22" t="s">
        <v>13</v>
      </c>
    </row>
    <row r="4" spans="1:6">
      <c r="A4" s="1" t="s">
        <v>14</v>
      </c>
      <c r="F4" s="15"/>
    </row>
    <row r="5" spans="1:6" ht="27.4">
      <c r="A5" s="5" t="s">
        <v>15</v>
      </c>
      <c r="B5" s="8"/>
      <c r="C5" s="5"/>
      <c r="D5" s="5"/>
      <c r="E5" s="5"/>
      <c r="F5" s="16" t="s">
        <v>16</v>
      </c>
    </row>
    <row r="6" spans="1:6">
      <c r="A6" s="5" t="s">
        <v>17</v>
      </c>
      <c r="B6" s="8"/>
      <c r="C6" s="5"/>
      <c r="D6" s="5"/>
      <c r="E6" s="5"/>
      <c r="F6" s="16" t="s">
        <v>18</v>
      </c>
    </row>
    <row r="7" spans="1:6">
      <c r="A7" t="s">
        <v>19</v>
      </c>
      <c r="B7" s="7"/>
      <c r="F7" s="17" t="s">
        <v>20</v>
      </c>
    </row>
    <row r="8" spans="1:6">
      <c r="A8" t="s">
        <v>21</v>
      </c>
      <c r="B8" s="7"/>
      <c r="F8" s="36" t="s">
        <v>22</v>
      </c>
    </row>
    <row r="9" spans="1:6">
      <c r="A9" t="s">
        <v>23</v>
      </c>
      <c r="B9" s="9" t="str">
        <f>IF(OR(B5="",B6="",B7="",B8=""),"",
IF(B5="Signature Experience Pass",
    IF(B6="Non-Member",
        IF(B7="US",2944,2658),
        IF(B7="US",2695,2428)
    ),
IF(B5="Conference Only Pass",
    IF(B6="Non-Member",
        IF(B7="US",2594,2343),
        IF(B7="US",2345,2113)
    ),
"")) * B8 * 0.9)</f>
        <v/>
      </c>
      <c r="F9" s="17" t="s">
        <v>24</v>
      </c>
    </row>
    <row r="10" spans="1:6">
      <c r="F10" s="15"/>
    </row>
    <row r="11" spans="1:6">
      <c r="A11" s="1" t="s">
        <v>25</v>
      </c>
      <c r="F11" s="15"/>
    </row>
    <row r="12" spans="1:6">
      <c r="F12" s="15"/>
    </row>
    <row r="13" spans="1:6">
      <c r="B13" s="6" t="s">
        <v>26</v>
      </c>
      <c r="C13" s="6" t="s">
        <v>27</v>
      </c>
      <c r="D13" s="6" t="s">
        <v>28</v>
      </c>
      <c r="E13" s="6" t="s">
        <v>29</v>
      </c>
      <c r="F13" s="15"/>
    </row>
    <row r="14" spans="1:6" ht="41.1">
      <c r="A14" s="10" t="s">
        <v>30</v>
      </c>
      <c r="B14" s="11">
        <v>100</v>
      </c>
      <c r="C14" s="11">
        <v>0.52</v>
      </c>
      <c r="D14" s="11">
        <v>2</v>
      </c>
      <c r="E14" s="12">
        <f>IF(OR(B14="", C14="", D14=""), "", B14*C14*D14)</f>
        <v>104</v>
      </c>
      <c r="F14" s="17" t="s">
        <v>31</v>
      </c>
    </row>
    <row r="15" spans="1:6">
      <c r="F15" s="15"/>
    </row>
    <row r="16" spans="1:6">
      <c r="B16" s="20" t="s">
        <v>32</v>
      </c>
      <c r="C16" s="20" t="s">
        <v>33</v>
      </c>
      <c r="D16" s="20" t="s">
        <v>29</v>
      </c>
      <c r="F16" s="15"/>
    </row>
    <row r="17" spans="1:6" ht="27.4">
      <c r="A17" s="3" t="s">
        <v>34</v>
      </c>
      <c r="B17" s="11"/>
      <c r="C17" s="21"/>
      <c r="D17" s="12" t="str">
        <f>IF(OR(B17="", C17=""), "", B17*C17)</f>
        <v/>
      </c>
      <c r="F17" s="17" t="s">
        <v>35</v>
      </c>
    </row>
    <row r="18" spans="1:6">
      <c r="B18" s="2"/>
      <c r="F18" s="15"/>
    </row>
    <row r="19" spans="1:6">
      <c r="B19" s="6" t="s">
        <v>36</v>
      </c>
      <c r="C19" s="6" t="s">
        <v>37</v>
      </c>
      <c r="D19" s="6" t="s">
        <v>33</v>
      </c>
      <c r="E19" s="6" t="s">
        <v>29</v>
      </c>
      <c r="F19" s="15"/>
    </row>
    <row r="20" spans="1:6" ht="27.4">
      <c r="A20" t="s">
        <v>38</v>
      </c>
      <c r="B20" s="7"/>
      <c r="C20" s="7"/>
      <c r="D20" s="7"/>
      <c r="E20" s="9" t="str">
        <f>IF(OR(B20="", C20="", D20=""), "", B20*C20*D20)</f>
        <v/>
      </c>
      <c r="F20" s="17" t="s">
        <v>39</v>
      </c>
    </row>
    <row r="21" spans="1:6">
      <c r="F21" s="15"/>
    </row>
    <row r="22" spans="1:6">
      <c r="B22" s="6" t="s">
        <v>40</v>
      </c>
      <c r="C22" s="6" t="s">
        <v>41</v>
      </c>
      <c r="D22" s="6" t="s">
        <v>33</v>
      </c>
      <c r="E22" s="6" t="s">
        <v>29</v>
      </c>
      <c r="F22" s="15"/>
    </row>
    <row r="23" spans="1:6" ht="27.4">
      <c r="A23" t="s">
        <v>42</v>
      </c>
      <c r="B23" s="7"/>
      <c r="C23" s="7"/>
      <c r="D23" s="7"/>
      <c r="E23" s="9" t="str">
        <f>IF(OR(B23="", C23="", D23=""), "", B23*C23*D23)</f>
        <v/>
      </c>
      <c r="F23" s="17" t="s">
        <v>43</v>
      </c>
    </row>
    <row r="24" spans="1:6">
      <c r="F24" s="15"/>
    </row>
    <row r="25" spans="1:6">
      <c r="B25" s="20" t="s">
        <v>44</v>
      </c>
      <c r="C25" s="20" t="s">
        <v>45</v>
      </c>
      <c r="D25" s="20" t="s">
        <v>29</v>
      </c>
      <c r="F25" s="15"/>
    </row>
    <row r="26" spans="1:6" ht="41.1">
      <c r="A26" s="3" t="s">
        <v>46</v>
      </c>
      <c r="B26" s="11"/>
      <c r="C26" s="21"/>
      <c r="D26" s="12" t="str">
        <f>IF(OR(B26="", C26=""), "", B26*C26)</f>
        <v/>
      </c>
      <c r="F26" s="17" t="s">
        <v>47</v>
      </c>
    </row>
    <row r="27" spans="1:6">
      <c r="F27" s="15"/>
    </row>
    <row r="28" spans="1:6">
      <c r="B28" t="s">
        <v>48</v>
      </c>
      <c r="C28" t="s">
        <v>33</v>
      </c>
      <c r="D28" t="s">
        <v>29</v>
      </c>
      <c r="F28" s="15"/>
    </row>
    <row r="29" spans="1:6" ht="27.4">
      <c r="A29" s="3" t="s">
        <v>49</v>
      </c>
      <c r="B29" s="11"/>
      <c r="C29" s="21"/>
      <c r="D29" s="12" t="str">
        <f>IF(OR(B29="", C29=""), "", B29*C29)</f>
        <v/>
      </c>
      <c r="F29" s="17" t="s">
        <v>50</v>
      </c>
    </row>
    <row r="30" spans="1:6">
      <c r="F30" s="15"/>
    </row>
    <row r="31" spans="1:6">
      <c r="A31" t="s">
        <v>51</v>
      </c>
      <c r="B31" s="6" t="s">
        <v>52</v>
      </c>
      <c r="C31" s="6" t="s">
        <v>53</v>
      </c>
      <c r="D31" s="6" t="s">
        <v>54</v>
      </c>
      <c r="E31" s="6" t="s">
        <v>29</v>
      </c>
      <c r="F31" s="15"/>
    </row>
    <row r="32" spans="1:6" ht="41.1">
      <c r="A32" t="s">
        <v>55</v>
      </c>
      <c r="B32" s="11" t="str">
        <f>IF(B7="","",IF(B7="US",342.18,342.18/1.11))</f>
        <v/>
      </c>
      <c r="C32" s="11"/>
      <c r="D32" s="11"/>
      <c r="E32" s="9" t="str">
        <f>IF(OR(B32="", C32="", D32=""), "", B32*C32*D32)</f>
        <v/>
      </c>
      <c r="F32" s="17" t="s">
        <v>56</v>
      </c>
    </row>
    <row r="33" spans="1:6">
      <c r="F33" s="15"/>
    </row>
    <row r="34" spans="1:6">
      <c r="B34" s="6" t="s">
        <v>57</v>
      </c>
      <c r="C34" s="6" t="s">
        <v>58</v>
      </c>
      <c r="D34" s="6" t="s">
        <v>33</v>
      </c>
      <c r="E34" s="6" t="s">
        <v>29</v>
      </c>
      <c r="F34" s="15"/>
    </row>
    <row r="35" spans="1:6">
      <c r="A35" t="s">
        <v>59</v>
      </c>
      <c r="B35" s="7"/>
      <c r="C35" s="7"/>
      <c r="D35" s="7"/>
      <c r="E35" s="9" t="str">
        <f>IF(OR(B35="", C35="", D35=""), "", B35*C35*D35)</f>
        <v/>
      </c>
      <c r="F35" s="38" t="s">
        <v>60</v>
      </c>
    </row>
    <row r="36" spans="1:6">
      <c r="A36" t="s">
        <v>61</v>
      </c>
      <c r="B36" s="7"/>
      <c r="C36" s="7"/>
      <c r="D36" s="7"/>
      <c r="E36" s="9" t="str">
        <f t="shared" ref="E36:E38" si="0">IF(OR(B36="", C36="", D36=""), "", B36*C36*D36)</f>
        <v/>
      </c>
      <c r="F36" s="39"/>
    </row>
    <row r="37" spans="1:6">
      <c r="A37" t="s">
        <v>62</v>
      </c>
      <c r="B37" s="7"/>
      <c r="C37" s="7"/>
      <c r="D37" s="7"/>
      <c r="E37" s="9" t="str">
        <f t="shared" si="0"/>
        <v/>
      </c>
      <c r="F37" s="40"/>
    </row>
    <row r="38" spans="1:6">
      <c r="A38" t="s">
        <v>63</v>
      </c>
      <c r="B38" s="7"/>
      <c r="C38" s="7"/>
      <c r="D38" s="7"/>
      <c r="E38" s="9" t="str">
        <f t="shared" si="0"/>
        <v/>
      </c>
      <c r="F38" s="15"/>
    </row>
    <row r="40" spans="1:6">
      <c r="A40" s="1" t="s">
        <v>64</v>
      </c>
      <c r="B40" s="13">
        <f>IF(COUNT(B9,E14,D17,E20,E23,D26,D29,E32,E35,E36,E37,E38)=0,"",IFERROR(SUM(B9,E14,D17,E20,E23,D26,D29,E32,E35,E36,E37,E38),""))</f>
        <v>104</v>
      </c>
      <c r="F40" s="18" t="s">
        <v>65</v>
      </c>
    </row>
  </sheetData>
  <mergeCells count="2">
    <mergeCell ref="A1:E1"/>
    <mergeCell ref="F35:F37"/>
  </mergeCells>
  <conditionalFormatting sqref="B9">
    <cfRule type="expression" dxfId="29" priority="17">
      <formula>$B$7="Euro"</formula>
    </cfRule>
    <cfRule type="expression" dxfId="28" priority="18">
      <formula>$B$7="US"</formula>
    </cfRule>
  </conditionalFormatting>
  <conditionalFormatting sqref="B17:B18">
    <cfRule type="expression" dxfId="27" priority="29">
      <formula>$B$7="Euro"</formula>
    </cfRule>
    <cfRule type="expression" dxfId="26" priority="30">
      <formula>$B$7="US"</formula>
    </cfRule>
  </conditionalFormatting>
  <conditionalFormatting sqref="B26">
    <cfRule type="expression" dxfId="25" priority="21">
      <formula>$B$7="Euro"</formula>
    </cfRule>
    <cfRule type="expression" dxfId="24" priority="22">
      <formula>$B$7="US"</formula>
    </cfRule>
  </conditionalFormatting>
  <conditionalFormatting sqref="B29">
    <cfRule type="expression" dxfId="23" priority="13">
      <formula>$B$7="Euro"</formula>
    </cfRule>
    <cfRule type="expression" dxfId="22" priority="14">
      <formula>$B$7="US"</formula>
    </cfRule>
  </conditionalFormatting>
  <conditionalFormatting sqref="B32">
    <cfRule type="expression" dxfId="21" priority="25">
      <formula>$B$7="Euro"</formula>
    </cfRule>
    <cfRule type="expression" dxfId="20" priority="26">
      <formula>$B$7="US"</formula>
    </cfRule>
  </conditionalFormatting>
  <conditionalFormatting sqref="B35:B38">
    <cfRule type="expression" dxfId="19" priority="23">
      <formula>$B$7="Euro"</formula>
    </cfRule>
    <cfRule type="expression" dxfId="18" priority="24">
      <formula>$B$7="US"</formula>
    </cfRule>
  </conditionalFormatting>
  <conditionalFormatting sqref="B40">
    <cfRule type="expression" dxfId="17" priority="19">
      <formula>$B$7="Euro"</formula>
    </cfRule>
    <cfRule type="expression" dxfId="16" priority="20">
      <formula>$B$7="US"</formula>
    </cfRule>
  </conditionalFormatting>
  <conditionalFormatting sqref="D17">
    <cfRule type="expression" dxfId="15" priority="11">
      <formula>$B$7="Euro"</formula>
    </cfRule>
    <cfRule type="expression" dxfId="14" priority="12">
      <formula>$B$7="US"</formula>
    </cfRule>
  </conditionalFormatting>
  <conditionalFormatting sqref="D26">
    <cfRule type="expression" dxfId="13" priority="7">
      <formula>$B$7="Euro"</formula>
    </cfRule>
    <cfRule type="expression" dxfId="12" priority="8">
      <formula>$B$7="US"</formula>
    </cfRule>
  </conditionalFormatting>
  <conditionalFormatting sqref="D29">
    <cfRule type="expression" dxfId="11" priority="5">
      <formula>$B$7="Euro"</formula>
    </cfRule>
    <cfRule type="expression" dxfId="10" priority="6">
      <formula>$B$7="US"</formula>
    </cfRule>
  </conditionalFormatting>
  <conditionalFormatting sqref="E14">
    <cfRule type="expression" dxfId="9" priority="15">
      <formula>$B$7="Euro"</formula>
    </cfRule>
    <cfRule type="expression" dxfId="8" priority="16">
      <formula>$B$7="US"</formula>
    </cfRule>
  </conditionalFormatting>
  <conditionalFormatting sqref="E20">
    <cfRule type="expression" dxfId="7" priority="27">
      <formula>$B$7="Euro"</formula>
    </cfRule>
    <cfRule type="expression" dxfId="6" priority="28">
      <formula>$B$7="US"</formula>
    </cfRule>
  </conditionalFormatting>
  <conditionalFormatting sqref="E23">
    <cfRule type="expression" dxfId="5" priority="9">
      <formula>$B$7="Euro"</formula>
    </cfRule>
    <cfRule type="expression" dxfId="4" priority="10">
      <formula>$B$7="US"</formula>
    </cfRule>
  </conditionalFormatting>
  <conditionalFormatting sqref="E32">
    <cfRule type="expression" dxfId="3" priority="3">
      <formula>$B$7="Euro"</formula>
    </cfRule>
    <cfRule type="expression" dxfId="2" priority="4">
      <formula>$B$7="US"</formula>
    </cfRule>
  </conditionalFormatting>
  <conditionalFormatting sqref="E35:E38">
    <cfRule type="expression" dxfId="1" priority="1">
      <formula>$B$7="Euro"</formula>
    </cfRule>
    <cfRule type="expression" dxfId="0" priority="2">
      <formula>$B$7="US"</formula>
    </cfRule>
  </conditionalFormatting>
  <dataValidations count="3">
    <dataValidation type="list" allowBlank="1" showInputMessage="1" showErrorMessage="1" sqref="B7" xr:uid="{B78A52CB-B6CF-4FBE-BD80-F88C80FA4CB5}">
      <formula1>"US,Euro"</formula1>
    </dataValidation>
    <dataValidation type="list" allowBlank="1" showInputMessage="1" showErrorMessage="1" sqref="B6" xr:uid="{0E1CD460-7631-44AD-85C0-4AB44BF0B0D7}">
      <formula1>"Member,Employee of Corporate Partner,Non-Member"</formula1>
    </dataValidation>
    <dataValidation type="list" allowBlank="1" showInputMessage="1" showErrorMessage="1" sqref="B5" xr:uid="{972BEBE6-FAA1-4F3D-B6F0-278D05BD951A}">
      <formula1>"Signature Experience Pass,Conference Only Pass"</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7FCDCD1E0A6EE4D8CE881044DD14C20" ma:contentTypeVersion="10" ma:contentTypeDescription="Create a new document." ma:contentTypeScope="" ma:versionID="e82c25538b4952e15864e5d2f06f9dd2">
  <xsd:schema xmlns:xsd="http://www.w3.org/2001/XMLSchema" xmlns:xs="http://www.w3.org/2001/XMLSchema" xmlns:p="http://schemas.microsoft.com/office/2006/metadata/properties" xmlns:ns2="a9eed99e-4986-4546-8b91-e71bd9b386a5" xmlns:ns3="70504f7b-11e0-404f-b569-7aa120a7745a" targetNamespace="http://schemas.microsoft.com/office/2006/metadata/properties" ma:root="true" ma:fieldsID="793f1b118bd7fd663775643d69b2c70e" ns2:_="" ns3:_="">
    <xsd:import namespace="a9eed99e-4986-4546-8b91-e71bd9b386a5"/>
    <xsd:import namespace="70504f7b-11e0-404f-b569-7aa120a7745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eed99e-4986-4546-8b91-e71bd9b386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d5ff77b-0f55-4114-bacb-f2d3137cdf8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504f7b-11e0-404f-b569-7aa120a7745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c88e5b5-6a64-438e-bf1d-49d0b9a90883}" ma:internalName="TaxCatchAll" ma:showField="CatchAllData" ma:web="70504f7b-11e0-404f-b569-7aa120a7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9eed99e-4986-4546-8b91-e71bd9b386a5">
      <Terms xmlns="http://schemas.microsoft.com/office/infopath/2007/PartnerControls"/>
    </lcf76f155ced4ddcb4097134ff3c332f>
    <TaxCatchAll xmlns="70504f7b-11e0-404f-b569-7aa120a7745a" xsi:nil="true"/>
  </documentManagement>
</p:properties>
</file>

<file path=customXml/itemProps1.xml><?xml version="1.0" encoding="utf-8"?>
<ds:datastoreItem xmlns:ds="http://schemas.openxmlformats.org/officeDocument/2006/customXml" ds:itemID="{01556A85-6E81-45DD-B9D4-01F32218ED50}"/>
</file>

<file path=customXml/itemProps2.xml><?xml version="1.0" encoding="utf-8"?>
<ds:datastoreItem xmlns:ds="http://schemas.openxmlformats.org/officeDocument/2006/customXml" ds:itemID="{7F60A28A-7C5C-414F-9F63-D7CE18C164DB}"/>
</file>

<file path=customXml/itemProps3.xml><?xml version="1.0" encoding="utf-8"?>
<ds:datastoreItem xmlns:ds="http://schemas.openxmlformats.org/officeDocument/2006/customXml" ds:itemID="{58D796E2-3A95-4148-ABED-D11C7F3B3FD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Telesia Davis</dc:creator>
  <cp:keywords/>
  <dc:description/>
  <cp:lastModifiedBy/>
  <cp:revision/>
  <dcterms:created xsi:type="dcterms:W3CDTF">2026-05-04T20:33:09Z</dcterms:created>
  <dcterms:modified xsi:type="dcterms:W3CDTF">2026-06-16T14:46:00Z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0x01010087FCDCD1E0A6EE4D8CE881044DD14C20</vt:lpwstr>
  </property>
</Properties>
</file>