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0"/>
  <workbookPr/>
  <mc:AlternateContent xmlns:mc="http://schemas.openxmlformats.org/markup-compatibility/2006">
    <mc:Choice Requires="x15">
      <x15ac:absPath xmlns:x15ac="http://schemas.microsoft.com/office/spreadsheetml/2010/11/ac" url="https://hbanet2.sharepoint.com/sites/2026AC/Shared Documents/Marketing/Microsite/Make the Case to Attend/"/>
    </mc:Choice>
  </mc:AlternateContent>
  <xr:revisionPtr revIDLastSave="0" documentId="8_{049019E5-7197-43DE-9B76-14D504D78DBD}" xr6:coauthVersionLast="47" xr6:coauthVersionMax="47" xr10:uidLastSave="{00000000-0000-0000-0000-000000000000}"/>
  <bookViews>
    <workbookView xWindow="22932" yWindow="-4404" windowWidth="23256" windowHeight="12456" firstSheet="1" activeTab="1" xr2:uid="{8AE88454-34B6-44F0-990D-51E2771A9E71}"/>
  </bookViews>
  <sheets>
    <sheet name="Rate Schedule" sheetId="6" r:id="rId1"/>
    <sheet name="Preview Rate" sheetId="5" r:id="rId2"/>
    <sheet name="Early Bird Rate" sheetId="2" r:id="rId3"/>
    <sheet name="Standard Rate" sheetId="3" r:id="rId4"/>
    <sheet name="Late Rate"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28" i="5" l="1"/>
  <c r="D28" i="5" s="1"/>
  <c r="B28" i="3"/>
  <c r="D28" i="3" s="1"/>
  <c r="D21" i="4"/>
  <c r="D13" i="4"/>
  <c r="D21" i="3"/>
  <c r="D13" i="3"/>
  <c r="D21" i="2"/>
  <c r="D13" i="2"/>
  <c r="D21" i="5"/>
  <c r="D13" i="5"/>
  <c r="B8" i="5"/>
  <c r="D35" i="5"/>
  <c r="D34" i="5"/>
  <c r="D33" i="5"/>
  <c r="D18" i="5"/>
  <c r="B8" i="4"/>
  <c r="D35" i="4"/>
  <c r="D34" i="4"/>
  <c r="D33" i="4"/>
  <c r="B28" i="4"/>
  <c r="D28" i="4" s="1"/>
  <c r="D18" i="4"/>
  <c r="B8" i="3"/>
  <c r="D35" i="3"/>
  <c r="D34" i="3"/>
  <c r="D33" i="3"/>
  <c r="D18" i="3"/>
  <c r="B8" i="2"/>
  <c r="D35" i="2"/>
  <c r="D34" i="2"/>
  <c r="D33" i="2"/>
  <c r="D28" i="2"/>
  <c r="D18" i="2"/>
  <c r="D36" i="2" l="1"/>
  <c r="B38" i="2" s="1"/>
  <c r="D36" i="5"/>
  <c r="B38" i="5" s="1"/>
  <c r="D36" i="4"/>
  <c r="B38" i="4" s="1"/>
  <c r="D36" i="3"/>
  <c r="B38" i="3" s="1"/>
</calcChain>
</file>

<file path=xl/sharedStrings.xml><?xml version="1.0" encoding="utf-8"?>
<sst xmlns="http://schemas.openxmlformats.org/spreadsheetml/2006/main" count="209" uniqueCount="59">
  <si>
    <t>Rate Schedule</t>
  </si>
  <si>
    <t>Pass Type</t>
  </si>
  <si>
    <t>Membership Status</t>
  </si>
  <si>
    <r>
      <rPr>
        <b/>
        <sz val="11"/>
        <color rgb="FF58595B"/>
        <rFont val="Tahoma"/>
        <family val="2"/>
      </rPr>
      <t xml:space="preserve">Preview </t>
    </r>
    <r>
      <rPr>
        <sz val="11"/>
        <color rgb="FF58595B"/>
        <rFont val="Tahoma"/>
        <family val="2"/>
      </rPr>
      <t xml:space="preserve">
(23 April - 31 July)</t>
    </r>
  </si>
  <si>
    <r>
      <rPr>
        <b/>
        <sz val="11"/>
        <color rgb="FF58595B"/>
        <rFont val="Tahoma"/>
        <family val="2"/>
      </rPr>
      <t xml:space="preserve">Early Bird </t>
    </r>
    <r>
      <rPr>
        <sz val="11"/>
        <color rgb="FF58595B"/>
        <rFont val="Tahoma"/>
        <family val="2"/>
      </rPr>
      <t xml:space="preserve">
(1 Aug - 4 Sept)</t>
    </r>
  </si>
  <si>
    <r>
      <rPr>
        <b/>
        <sz val="11"/>
        <color rgb="FF58595B"/>
        <rFont val="Tahoma"/>
        <family val="2"/>
      </rPr>
      <t>Standard</t>
    </r>
    <r>
      <rPr>
        <sz val="11"/>
        <color rgb="FF58595B"/>
        <rFont val="Tahoma"/>
        <family val="2"/>
      </rPr>
      <t xml:space="preserve"> 
(5 Sept - 16 Oct)</t>
    </r>
  </si>
  <si>
    <r>
      <rPr>
        <b/>
        <sz val="11"/>
        <color rgb="FF58595B"/>
        <rFont val="Tahoma"/>
        <family val="2"/>
      </rPr>
      <t xml:space="preserve">Late </t>
    </r>
    <r>
      <rPr>
        <sz val="11"/>
        <color rgb="FF58595B"/>
        <rFont val="Tahoma"/>
        <family val="2"/>
      </rPr>
      <t xml:space="preserve">
(17 Oct - on site)</t>
    </r>
  </si>
  <si>
    <t>Signature Experience Pass</t>
  </si>
  <si>
    <t>Members &amp; Employees of CPs</t>
  </si>
  <si>
    <t>Nonmembers 
(includes 1 year membership)</t>
  </si>
  <si>
    <t>Conference Only Pass</t>
  </si>
  <si>
    <t>Conference Investment Estimator</t>
  </si>
  <si>
    <t>Remove this column before attaching to your justification letter.</t>
  </si>
  <si>
    <t>Registration</t>
  </si>
  <si>
    <t>Pass Type:</t>
  </si>
  <si>
    <t>Select either a Conference Only Pass or a Signature Experience Pass. The Signature Experience Pass includes one signature experience of your choice.</t>
  </si>
  <si>
    <t>Member Status:</t>
  </si>
  <si>
    <t>Member</t>
  </si>
  <si>
    <t>Select your status: Member, Employee of Corporate Partner, or Non-Member.</t>
  </si>
  <si>
    <t>Currency:</t>
  </si>
  <si>
    <t>US</t>
  </si>
  <si>
    <t>Select your preferred currency: US Dollar or Euro.</t>
  </si>
  <si>
    <t>Registration Total:</t>
  </si>
  <si>
    <t>Other Expenses</t>
  </si>
  <si>
    <t>Number of Miles</t>
  </si>
  <si>
    <t>Mileage Rate</t>
  </si>
  <si>
    <t>Total</t>
  </si>
  <si>
    <t>Mileage:</t>
  </si>
  <si>
    <t>Refer to your organization's reimbursement policy or the US IRS standard mileage rate of 0.725 per mile, if applicable.</t>
  </si>
  <si>
    <t>Round trip Air or Train Fare:</t>
  </si>
  <si>
    <t>Enter your total air or train fare, including applicable taxes.</t>
  </si>
  <si>
    <t>Rate per Day</t>
  </si>
  <si>
    <t># of Days</t>
  </si>
  <si>
    <t>Airport Parking:</t>
  </si>
  <si>
    <t>Enter the airport parking rate per day and the number of days, using your selected currency.</t>
  </si>
  <si>
    <t>Fee per Bag</t>
  </si>
  <si>
    <t># of Bags</t>
  </si>
  <si>
    <t>Luggage Fees:</t>
  </si>
  <si>
    <t>Enter the airline luggage fee and the number of bags, using your selected currency.</t>
  </si>
  <si>
    <t>Rideshare, taxi, shuttle or rental car estimate:</t>
  </si>
  <si>
    <t>Enter an estimate for ground transportation and related services in your selected currency.</t>
  </si>
  <si>
    <t>Tips &amp; Gratuities estimate:</t>
  </si>
  <si>
    <t>Enter estimated tips and gratuities in your selected currency.</t>
  </si>
  <si>
    <t xml:space="preserve"> </t>
  </si>
  <si>
    <t>Rate per Night</t>
  </si>
  <si>
    <t># of Nights</t>
  </si>
  <si>
    <t>Hotel:</t>
  </si>
  <si>
    <t>The hotel rate includes estimated taxes and fees. Euro conversion is based on exchange rate of 1.11</t>
  </si>
  <si>
    <t>Per Diem</t>
  </si>
  <si>
    <t># of Meals</t>
  </si>
  <si>
    <t>Meals-Breakfast</t>
  </si>
  <si>
    <t>Conference registration includes breakfast and lunch on Tuesday and Wednesday. Estimate the number of additional meals needed, including meals during travel, in your selected currency.</t>
  </si>
  <si>
    <t>Meals-Lunch</t>
  </si>
  <si>
    <t>Meals-Dinner</t>
  </si>
  <si>
    <t>Meals - Total</t>
  </si>
  <si>
    <t>Grand Total</t>
  </si>
  <si>
    <t>This represents your total estimated investment for conference participation.</t>
  </si>
  <si>
    <t>Luggage Fee:</t>
  </si>
  <si>
    <t>Select the tab that corresponds to your expected registration rate. Refer to the “Rate Schedule” tab for details. Before attaching this estimator to your justification letter, delete any tabs that are not being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</si>
</sst>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2]\ #,##0;[Red]\-[$€-2]\ #,##0"/>
  </numFmts>
  <fonts count="8">
    <font>
      <sz val="11"/>
      <color theme="1"/>
      <name val="Tahoma"/>
      <family val="2"/>
    </font>
    <font>
      <b/>
      <sz val="11"/>
      <color theme="1"/>
      <name val="Tahoma"/>
      <family val="2"/>
    </font>
    <font>
      <b/>
      <sz val="14"/>
      <color theme="0"/>
      <name val="Tahoma"/>
      <family val="2"/>
    </font>
    <font>
      <b/>
      <sz val="11"/>
      <color theme="0"/>
      <name val="Tahoma"/>
      <family val="2"/>
    </font>
    <font>
      <b/>
      <sz val="13"/>
      <color theme="0"/>
      <name val="Tahoma"/>
      <family val="2"/>
    </font>
    <font>
      <sz val="11"/>
      <color theme="1"/>
      <name val="Tahoma"/>
      <family val="2"/>
    </font>
    <font>
      <b/>
      <sz val="11"/>
      <color rgb="FF58595B"/>
      <name val="Tahoma"/>
      <family val="2"/>
    </font>
    <font>
      <sz val="11"/>
      <color rgb="FF58595B"/>
      <name val="Tahoma"/>
      <family val="2"/>
    </font>
  </fonts>
  <fills count="6">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6" tint="0.79998168889431442"/>
        <bgColor indexed="64"/>
      </patternFill>
    </fill>
    <fill>
      <patternFill patternType="solid">
        <fgColor theme="6"/>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s>
  <cellStyleXfs count="1">
    <xf numFmtId="0" fontId="0" fillId="0" borderId="0"/>
  </cellStyleXfs>
  <cellXfs count="47">
    <xf numFmtId="0" fontId="0" fillId="0" borderId="0" xfId="0"/>
    <xf numFmtId="0" fontId="1" fillId="0" borderId="0" xfId="0" applyFont="1"/>
    <xf numFmtId="0" fontId="0" fillId="0" borderId="0" xfId="0" applyAlignment="1">
      <alignment horizontal="left"/>
    </xf>
    <xf numFmtId="0" fontId="0" fillId="0" borderId="0" xfId="0" applyAlignment="1">
      <alignment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0" fillId="2" borderId="1" xfId="0" applyFill="1" applyBorder="1" applyAlignment="1">
      <alignment horizontal="center"/>
    </xf>
    <xf numFmtId="0" fontId="0" fillId="0" borderId="0" xfId="0" applyAlignment="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1" fillId="2" borderId="1" xfId="0" applyFont="1" applyFill="1" applyBorder="1" applyAlignment="1">
      <alignment horizontal="center" vertical="center"/>
    </xf>
    <xf numFmtId="0" fontId="0" fillId="4" borderId="0" xfId="0" applyFill="1"/>
    <xf numFmtId="0" fontId="1" fillId="4" borderId="0" xfId="0" applyFont="1" applyFill="1" applyAlignment="1">
      <alignment horizontal="center"/>
    </xf>
    <xf numFmtId="0" fontId="0" fillId="4" borderId="0" xfId="0" applyFill="1" applyAlignment="1">
      <alignment vertical="center" wrapText="1"/>
    </xf>
    <xf numFmtId="0" fontId="0" fillId="4" borderId="1" xfId="0" applyFill="1" applyBorder="1" applyAlignment="1">
      <alignment horizontal="left" vertical="center" wrapText="1"/>
    </xf>
    <xf numFmtId="0" fontId="0" fillId="4" borderId="1" xfId="0" applyFill="1" applyBorder="1" applyAlignment="1">
      <alignment vertical="center" wrapText="1"/>
    </xf>
    <xf numFmtId="0" fontId="1" fillId="4" borderId="1" xfId="0" applyFont="1" applyFill="1" applyBorder="1" applyAlignment="1">
      <alignment vertical="center" wrapText="1"/>
    </xf>
    <xf numFmtId="0" fontId="3" fillId="5" borderId="0" xfId="0" applyFont="1" applyFill="1" applyAlignment="1">
      <alignment horizontal="center"/>
    </xf>
    <xf numFmtId="0" fontId="4" fillId="5" borderId="0" xfId="0" applyFont="1" applyFill="1" applyAlignment="1">
      <alignment horizontal="center"/>
    </xf>
    <xf numFmtId="0" fontId="1" fillId="4" borderId="0" xfId="0" applyFont="1" applyFill="1" applyAlignment="1">
      <alignment horizontal="center" wrapText="1"/>
    </xf>
    <xf numFmtId="0" fontId="5" fillId="0" borderId="0" xfId="0" applyFont="1" applyAlignment="1">
      <alignment horizontal="center" vertical="center" wrapText="1"/>
    </xf>
    <xf numFmtId="0" fontId="6" fillId="0" borderId="0" xfId="0" applyFont="1" applyAlignment="1">
      <alignment horizontal="center" wrapText="1" readingOrder="1"/>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readingOrder="1"/>
    </xf>
    <xf numFmtId="0" fontId="7" fillId="0" borderId="1" xfId="0" applyFont="1" applyBorder="1" applyAlignment="1">
      <alignment horizontal="center" vertical="center" wrapText="1" readingOrder="1"/>
    </xf>
    <xf numFmtId="6" fontId="7" fillId="0" borderId="1" xfId="0" applyNumberFormat="1" applyFont="1" applyBorder="1" applyAlignment="1">
      <alignment horizontal="center" vertical="center" wrapText="1" readingOrder="1"/>
    </xf>
    <xf numFmtId="164" fontId="7" fillId="0" borderId="1" xfId="0" applyNumberFormat="1" applyFont="1" applyBorder="1" applyAlignment="1">
      <alignment horizontal="center" vertical="center" wrapText="1" readingOrder="1"/>
    </xf>
    <xf numFmtId="0" fontId="7" fillId="0" borderId="2" xfId="0" applyFont="1" applyBorder="1" applyAlignment="1">
      <alignment horizontal="center" vertical="center" wrapText="1" readingOrder="1"/>
    </xf>
    <xf numFmtId="6" fontId="7" fillId="0" borderId="2" xfId="0" applyNumberFormat="1" applyFont="1" applyBorder="1" applyAlignment="1">
      <alignment horizontal="center" vertical="center" wrapText="1" readingOrder="1"/>
    </xf>
    <xf numFmtId="164" fontId="7" fillId="0" borderId="2" xfId="0" applyNumberFormat="1" applyFont="1" applyBorder="1" applyAlignment="1">
      <alignment horizontal="center" vertical="center" wrapText="1" readingOrder="1"/>
    </xf>
    <xf numFmtId="0" fontId="7" fillId="0" borderId="6" xfId="0" applyFont="1" applyBorder="1" applyAlignment="1">
      <alignment horizontal="center" vertical="center" wrapText="1" readingOrder="1"/>
    </xf>
    <xf numFmtId="6" fontId="7" fillId="0" borderId="6" xfId="0" applyNumberFormat="1" applyFont="1" applyBorder="1" applyAlignment="1">
      <alignment horizontal="center" vertical="center" wrapText="1" readingOrder="1"/>
    </xf>
    <xf numFmtId="164" fontId="7" fillId="0" borderId="6" xfId="0" applyNumberFormat="1" applyFont="1" applyBorder="1" applyAlignment="1">
      <alignment horizontal="center" vertical="center" wrapText="1" readingOrder="1"/>
    </xf>
    <xf numFmtId="0" fontId="0" fillId="0" borderId="1" xfId="0" applyBorder="1"/>
    <xf numFmtId="0" fontId="2" fillId="3" borderId="0" xfId="0" applyFont="1" applyFill="1" applyAlignment="1">
      <alignment horizontal="center"/>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3" fillId="3" borderId="0" xfId="0" applyFont="1" applyFill="1" applyAlignment="1">
      <alignment horizontal="center" wrapText="1" readingOrder="1"/>
    </xf>
    <xf numFmtId="0" fontId="7" fillId="2" borderId="1" xfId="0" applyFont="1" applyFill="1" applyBorder="1" applyAlignment="1">
      <alignment horizontal="center" vertical="center" wrapText="1" readingOrder="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1">
    <cellStyle name="Normal" xfId="0" builtinId="0"/>
  </cellStyles>
  <dxfs count="96">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
      <numFmt numFmtId="165" formatCode="&quot;$&quot;#,##0.00"/>
    </dxf>
    <dxf>
      <numFmt numFmtId="166" formatCode="[$€-2]\ #,##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HBA">
      <a:dk1>
        <a:srgbClr val="58595B"/>
      </a:dk1>
      <a:lt1>
        <a:sysClr val="window" lastClr="FFFFFF"/>
      </a:lt1>
      <a:dk2>
        <a:srgbClr val="58595B"/>
      </a:dk2>
      <a:lt2>
        <a:srgbClr val="E7E6E6"/>
      </a:lt2>
      <a:accent1>
        <a:srgbClr val="7757A1"/>
      </a:accent1>
      <a:accent2>
        <a:srgbClr val="FB515B"/>
      </a:accent2>
      <a:accent3>
        <a:srgbClr val="86D5C8"/>
      </a:accent3>
      <a:accent4>
        <a:srgbClr val="F9EB3B"/>
      </a:accent4>
      <a:accent5>
        <a:srgbClr val="58595B"/>
      </a:accent5>
      <a:accent6>
        <a:srgbClr val="58595B"/>
      </a:accent6>
      <a:hlink>
        <a:srgbClr val="0070C0"/>
      </a:hlink>
      <a:folHlink>
        <a:srgbClr val="7757A1"/>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495DE-68E0-4A31-8B7D-2F65C1A9E869}">
  <dimension ref="A1:J7"/>
  <sheetViews>
    <sheetView topLeftCell="A3" workbookViewId="0">
      <selection activeCell="B10" sqref="B10"/>
    </sheetView>
  </sheetViews>
  <sheetFormatPr defaultRowHeight="13.7"/>
  <cols>
    <col min="1" max="1" width="17" customWidth="1"/>
    <col min="2" max="2" width="30.75" customWidth="1"/>
    <col min="3" max="10" width="10.625" customWidth="1"/>
  </cols>
  <sheetData>
    <row r="1" spans="1:10" ht="14.1">
      <c r="A1" s="43" t="s">
        <v>0</v>
      </c>
      <c r="B1" s="43"/>
      <c r="C1" s="43"/>
      <c r="D1" s="43"/>
      <c r="E1" s="43"/>
      <c r="F1" s="43"/>
      <c r="G1" s="43"/>
      <c r="H1" s="43"/>
      <c r="I1" s="43"/>
      <c r="J1" s="43"/>
    </row>
    <row r="2" spans="1:10" ht="14.1">
      <c r="A2" s="23"/>
      <c r="B2" s="24"/>
      <c r="C2" s="24"/>
      <c r="D2" s="24"/>
      <c r="E2" s="24"/>
      <c r="F2" s="24"/>
      <c r="G2" s="24"/>
      <c r="H2" s="24"/>
      <c r="I2" s="24"/>
      <c r="J2" s="24"/>
    </row>
    <row r="3" spans="1:10" ht="41.1" customHeight="1">
      <c r="A3" s="25" t="s">
        <v>1</v>
      </c>
      <c r="B3" s="26" t="s">
        <v>2</v>
      </c>
      <c r="C3" s="44" t="s">
        <v>3</v>
      </c>
      <c r="D3" s="44"/>
      <c r="E3" s="44" t="s">
        <v>4</v>
      </c>
      <c r="F3" s="44"/>
      <c r="G3" s="44" t="s">
        <v>5</v>
      </c>
      <c r="H3" s="44"/>
      <c r="I3" s="44" t="s">
        <v>6</v>
      </c>
      <c r="J3" s="44"/>
    </row>
    <row r="4" spans="1:10">
      <c r="A4" s="45" t="s">
        <v>7</v>
      </c>
      <c r="B4" s="27" t="s">
        <v>8</v>
      </c>
      <c r="C4" s="28">
        <v>1995</v>
      </c>
      <c r="D4" s="29">
        <v>1797</v>
      </c>
      <c r="E4" s="28">
        <v>2225</v>
      </c>
      <c r="F4" s="29">
        <v>2005</v>
      </c>
      <c r="G4" s="28">
        <v>2450</v>
      </c>
      <c r="H4" s="29">
        <v>2207</v>
      </c>
      <c r="I4" s="28">
        <v>2695</v>
      </c>
      <c r="J4" s="29">
        <v>2428</v>
      </c>
    </row>
    <row r="5" spans="1:10" ht="27.95" thickBot="1">
      <c r="A5" s="46"/>
      <c r="B5" s="30" t="s">
        <v>9</v>
      </c>
      <c r="C5" s="31">
        <v>2244</v>
      </c>
      <c r="D5" s="32">
        <v>2027</v>
      </c>
      <c r="E5" s="31">
        <v>2474</v>
      </c>
      <c r="F5" s="32">
        <v>2235</v>
      </c>
      <c r="G5" s="31">
        <v>2699</v>
      </c>
      <c r="H5" s="32">
        <v>2437</v>
      </c>
      <c r="I5" s="31">
        <v>2944</v>
      </c>
      <c r="J5" s="32">
        <v>2658</v>
      </c>
    </row>
    <row r="6" spans="1:10" ht="14.1" thickTop="1">
      <c r="A6" s="41" t="s">
        <v>10</v>
      </c>
      <c r="B6" s="33" t="s">
        <v>8</v>
      </c>
      <c r="C6" s="34">
        <v>1650</v>
      </c>
      <c r="D6" s="35">
        <v>1486</v>
      </c>
      <c r="E6" s="34">
        <v>1875</v>
      </c>
      <c r="F6" s="35">
        <v>1689</v>
      </c>
      <c r="G6" s="34">
        <v>2100</v>
      </c>
      <c r="H6" s="35">
        <v>1892</v>
      </c>
      <c r="I6" s="34">
        <v>2345</v>
      </c>
      <c r="J6" s="35">
        <v>2113</v>
      </c>
    </row>
    <row r="7" spans="1:10" ht="27.4">
      <c r="A7" s="42"/>
      <c r="B7" s="27" t="s">
        <v>9</v>
      </c>
      <c r="C7" s="28">
        <v>1899</v>
      </c>
      <c r="D7" s="29">
        <v>1716</v>
      </c>
      <c r="E7" s="28">
        <v>2124</v>
      </c>
      <c r="F7" s="29">
        <v>1919</v>
      </c>
      <c r="G7" s="28">
        <v>2349</v>
      </c>
      <c r="H7" s="29">
        <v>2122</v>
      </c>
      <c r="I7" s="28">
        <v>2594</v>
      </c>
      <c r="J7" s="29">
        <v>2343</v>
      </c>
    </row>
  </sheetData>
  <mergeCells count="7">
    <mergeCell ref="A6:A7"/>
    <mergeCell ref="A1:J1"/>
    <mergeCell ref="C3:D3"/>
    <mergeCell ref="E3:F3"/>
    <mergeCell ref="G3:H3"/>
    <mergeCell ref="I3:J3"/>
    <mergeCell ref="A4:A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5BB1E-10B8-4493-84F4-4DC0E9BDEAC3}">
  <dimension ref="A1:E40"/>
  <sheetViews>
    <sheetView tabSelected="1" workbookViewId="0">
      <selection activeCell="B13" sqref="B13"/>
    </sheetView>
  </sheetViews>
  <sheetFormatPr defaultRowHeight="13.7"/>
  <cols>
    <col min="1" max="4" width="15.625" customWidth="1"/>
    <col min="5" max="5" width="82" customWidth="1"/>
  </cols>
  <sheetData>
    <row r="1" spans="1:5" ht="17.45">
      <c r="A1" s="37" t="s">
        <v>11</v>
      </c>
      <c r="B1" s="37"/>
      <c r="C1" s="37"/>
      <c r="D1" s="37"/>
      <c r="E1" s="20" t="s">
        <v>12</v>
      </c>
    </row>
    <row r="2" spans="1:5" ht="14.1">
      <c r="E2" s="14"/>
    </row>
    <row r="3" spans="1:5" ht="14.1">
      <c r="E3" s="15"/>
    </row>
    <row r="4" spans="1:5" ht="14.1">
      <c r="A4" s="1" t="s">
        <v>13</v>
      </c>
      <c r="E4" s="16"/>
    </row>
    <row r="5" spans="1:5" ht="27.4">
      <c r="A5" s="5" t="s">
        <v>14</v>
      </c>
      <c r="B5" s="8" t="s">
        <v>7</v>
      </c>
      <c r="C5" s="5"/>
      <c r="D5" s="5"/>
      <c r="E5" s="17" t="s">
        <v>15</v>
      </c>
    </row>
    <row r="6" spans="1:5">
      <c r="A6" s="5" t="s">
        <v>16</v>
      </c>
      <c r="B6" s="8" t="s">
        <v>17</v>
      </c>
      <c r="C6" s="5"/>
      <c r="D6" s="5"/>
      <c r="E6" s="17" t="s">
        <v>18</v>
      </c>
    </row>
    <row r="7" spans="1:5" ht="14.1">
      <c r="A7" t="s">
        <v>19</v>
      </c>
      <c r="B7" s="7" t="s">
        <v>20</v>
      </c>
      <c r="E7" s="18" t="s">
        <v>21</v>
      </c>
    </row>
    <row r="8" spans="1:5" ht="14.1">
      <c r="A8" t="s">
        <v>22</v>
      </c>
      <c r="B8" s="9">
        <f>IF(OR(B5="",B6="",B7=""),"",
IF(B5="Signature Experience Pass",
    IF(B6="Non-Member",
        IF(B7="US",2244,2027),
        IF(B7="US",1995,1797)
    ),
IF(B5="Conference Only Pass",
    IF(B6="Non-Member",
        IF(B7="US",1899,1716),
        IF(B7="US",1650,1486)
    ),
"")))</f>
        <v>1995</v>
      </c>
      <c r="E8" s="16"/>
    </row>
    <row r="9" spans="1:5" ht="14.1">
      <c r="E9" s="16"/>
    </row>
    <row r="10" spans="1:5" ht="14.1">
      <c r="A10" s="1" t="s">
        <v>23</v>
      </c>
      <c r="E10" s="16"/>
    </row>
    <row r="11" spans="1:5" ht="14.1">
      <c r="E11" s="16"/>
    </row>
    <row r="12" spans="1:5" ht="14.1">
      <c r="B12" s="6" t="s">
        <v>24</v>
      </c>
      <c r="C12" s="6" t="s">
        <v>25</v>
      </c>
      <c r="D12" s="6" t="s">
        <v>26</v>
      </c>
      <c r="E12" s="16"/>
    </row>
    <row r="13" spans="1:5" ht="27.95">
      <c r="A13" s="10" t="s">
        <v>27</v>
      </c>
      <c r="B13" s="11"/>
      <c r="C13" s="11"/>
      <c r="D13" s="12" t="str">
        <f>IF(OR(B13="", C13=""), "", B13*C13)</f>
        <v/>
      </c>
      <c r="E13" s="18" t="s">
        <v>28</v>
      </c>
    </row>
    <row r="14" spans="1:5" ht="14.1">
      <c r="E14" s="16"/>
    </row>
    <row r="15" spans="1:5" ht="27.95">
      <c r="A15" s="3" t="s">
        <v>29</v>
      </c>
      <c r="B15" s="12"/>
      <c r="E15" s="18" t="s">
        <v>30</v>
      </c>
    </row>
    <row r="16" spans="1:5" ht="14.1">
      <c r="B16" s="2"/>
      <c r="E16" s="16"/>
    </row>
    <row r="17" spans="1:5" ht="14.1">
      <c r="B17" s="6" t="s">
        <v>31</v>
      </c>
      <c r="C17" s="6" t="s">
        <v>32</v>
      </c>
      <c r="D17" s="6" t="s">
        <v>26</v>
      </c>
      <c r="E17" s="16"/>
    </row>
    <row r="18" spans="1:5" ht="14.1">
      <c r="A18" t="s">
        <v>33</v>
      </c>
      <c r="B18" s="7"/>
      <c r="C18" s="7"/>
      <c r="D18" s="9" t="str">
        <f>IF(OR(B18="", C18=""), "", B18*C18)</f>
        <v/>
      </c>
      <c r="E18" s="18" t="s">
        <v>34</v>
      </c>
    </row>
    <row r="19" spans="1:5" ht="14.1">
      <c r="E19" s="16"/>
    </row>
    <row r="20" spans="1:5" ht="14.1">
      <c r="B20" s="6" t="s">
        <v>35</v>
      </c>
      <c r="C20" s="6" t="s">
        <v>36</v>
      </c>
      <c r="D20" s="6" t="s">
        <v>26</v>
      </c>
      <c r="E20" s="16"/>
    </row>
    <row r="21" spans="1:5" ht="14.1">
      <c r="A21" t="s">
        <v>37</v>
      </c>
      <c r="B21" s="7"/>
      <c r="C21" s="7"/>
      <c r="D21" s="9" t="str">
        <f>IF(OR(B21="", C21=""), "", B21*C21)</f>
        <v/>
      </c>
      <c r="E21" s="18" t="s">
        <v>38</v>
      </c>
    </row>
    <row r="22" spans="1:5" ht="14.1">
      <c r="E22" s="16"/>
    </row>
    <row r="23" spans="1:5" ht="41.1">
      <c r="A23" s="3" t="s">
        <v>39</v>
      </c>
      <c r="B23" s="12"/>
      <c r="E23" s="18" t="s">
        <v>40</v>
      </c>
    </row>
    <row r="24" spans="1:5">
      <c r="E24" s="16"/>
    </row>
    <row r="25" spans="1:5" ht="27.4">
      <c r="A25" s="3" t="s">
        <v>41</v>
      </c>
      <c r="B25" s="12"/>
      <c r="E25" s="18" t="s">
        <v>42</v>
      </c>
    </row>
    <row r="26" spans="1:5">
      <c r="E26" s="16"/>
    </row>
    <row r="27" spans="1:5">
      <c r="A27" t="s">
        <v>43</v>
      </c>
      <c r="B27" s="6" t="s">
        <v>44</v>
      </c>
      <c r="C27" s="6" t="s">
        <v>45</v>
      </c>
      <c r="D27" s="6" t="s">
        <v>26</v>
      </c>
      <c r="E27" s="16"/>
    </row>
    <row r="28" spans="1:5" ht="27.4">
      <c r="A28" t="s">
        <v>46</v>
      </c>
      <c r="B28" s="11">
        <f>IF(B7="","",IF(B7="US",342.18,342.18/1.11))</f>
        <v>342.18</v>
      </c>
      <c r="C28" s="11"/>
      <c r="D28" s="12" t="str">
        <f>IF(OR(B28="",C28=""),"",B28*C28)</f>
        <v/>
      </c>
      <c r="E28" s="18" t="s">
        <v>47</v>
      </c>
    </row>
    <row r="29" spans="1:5">
      <c r="E29" s="16"/>
    </row>
    <row r="30" spans="1:5">
      <c r="E30" s="16"/>
    </row>
    <row r="31" spans="1:5">
      <c r="E31" s="16"/>
    </row>
    <row r="32" spans="1:5">
      <c r="B32" s="6" t="s">
        <v>48</v>
      </c>
      <c r="C32" s="6" t="s">
        <v>49</v>
      </c>
      <c r="D32" s="6" t="s">
        <v>26</v>
      </c>
      <c r="E32" s="16"/>
    </row>
    <row r="33" spans="1:5">
      <c r="A33" t="s">
        <v>50</v>
      </c>
      <c r="B33" s="7"/>
      <c r="C33" s="7"/>
      <c r="D33" s="9" t="str">
        <f>IF(OR(B33="",C33=""),"",B33*C33)</f>
        <v/>
      </c>
      <c r="E33" s="38" t="s">
        <v>51</v>
      </c>
    </row>
    <row r="34" spans="1:5">
      <c r="A34" t="s">
        <v>52</v>
      </c>
      <c r="B34" s="7"/>
      <c r="C34" s="7"/>
      <c r="D34" s="9" t="str">
        <f t="shared" ref="D34:D35" si="0">IF(OR(B34="",C34=""),"",B34*C34)</f>
        <v/>
      </c>
      <c r="E34" s="39"/>
    </row>
    <row r="35" spans="1:5">
      <c r="A35" t="s">
        <v>53</v>
      </c>
      <c r="B35" s="7"/>
      <c r="C35" s="7"/>
      <c r="D35" s="9" t="str">
        <f t="shared" si="0"/>
        <v/>
      </c>
      <c r="E35" s="40"/>
    </row>
    <row r="36" spans="1:5">
      <c r="A36" t="s">
        <v>54</v>
      </c>
      <c r="B36" s="6"/>
      <c r="C36" s="6"/>
      <c r="D36" s="9" t="str">
        <f t="shared" ref="D36" si="1">IF(COUNT(D33:D35)=0,"",SUM(D33:D35))</f>
        <v/>
      </c>
      <c r="E36" s="16"/>
    </row>
    <row r="37" spans="1:5">
      <c r="E37" s="16"/>
    </row>
    <row r="38" spans="1:5">
      <c r="A38" s="1" t="s">
        <v>55</v>
      </c>
      <c r="B38" s="13">
        <f>IF(COUNT(B8,D13,B15,D18,D21,B23,B25,D28,D33,D34,D35,D36)=0,"",IFERROR(SUM(B8,D13,B15,D18,D21,B23,B25,D28,D33,D34,D35,D36),""))</f>
        <v>1995</v>
      </c>
      <c r="E38" s="19" t="s">
        <v>56</v>
      </c>
    </row>
    <row r="39" spans="1:5">
      <c r="E39" s="4"/>
    </row>
    <row r="40" spans="1:5">
      <c r="E40" s="4"/>
    </row>
  </sheetData>
  <mergeCells count="2">
    <mergeCell ref="A1:D1"/>
    <mergeCell ref="E33:E35"/>
  </mergeCells>
  <conditionalFormatting sqref="B8">
    <cfRule type="expression" dxfId="95" priority="7">
      <formula>$B$7="Euro"</formula>
    </cfRule>
    <cfRule type="expression" dxfId="94" priority="8">
      <formula>$B$7="US"</formula>
    </cfRule>
  </conditionalFormatting>
  <conditionalFormatting sqref="B15:B16">
    <cfRule type="expression" dxfId="93" priority="25">
      <formula>$B$7="Euro"</formula>
    </cfRule>
    <cfRule type="expression" dxfId="92" priority="26">
      <formula>$B$7="US"</formula>
    </cfRule>
  </conditionalFormatting>
  <conditionalFormatting sqref="B23">
    <cfRule type="expression" dxfId="91" priority="11">
      <formula>$B$7="Euro"</formula>
    </cfRule>
    <cfRule type="expression" dxfId="90" priority="12">
      <formula>$B$7="US"</formula>
    </cfRule>
  </conditionalFormatting>
  <conditionalFormatting sqref="B25">
    <cfRule type="expression" dxfId="89" priority="15">
      <formula>$B$7="Euro"</formula>
    </cfRule>
    <cfRule type="expression" dxfId="88" priority="16">
      <formula>$B$7="US"</formula>
    </cfRule>
  </conditionalFormatting>
  <conditionalFormatting sqref="B28">
    <cfRule type="expression" dxfId="87" priority="17">
      <formula>$B$7="Euro"</formula>
    </cfRule>
    <cfRule type="expression" dxfId="86" priority="18">
      <formula>$B$7="US"</formula>
    </cfRule>
  </conditionalFormatting>
  <conditionalFormatting sqref="B33:B36">
    <cfRule type="expression" dxfId="85" priority="13">
      <formula>$B$7="Euro"</formula>
    </cfRule>
    <cfRule type="expression" dxfId="84" priority="14">
      <formula>$B$7="US"</formula>
    </cfRule>
  </conditionalFormatting>
  <conditionalFormatting sqref="B38">
    <cfRule type="expression" dxfId="83" priority="9">
      <formula>$B$7="Euro"</formula>
    </cfRule>
    <cfRule type="expression" dxfId="82" priority="10">
      <formula>$B$7="US"</formula>
    </cfRule>
  </conditionalFormatting>
  <conditionalFormatting sqref="D13">
    <cfRule type="expression" dxfId="81" priority="3">
      <formula>$B$7="Euro"</formula>
    </cfRule>
    <cfRule type="expression" dxfId="80" priority="4">
      <formula>$B$7="US"</formula>
    </cfRule>
  </conditionalFormatting>
  <conditionalFormatting sqref="D18">
    <cfRule type="expression" dxfId="79" priority="21">
      <formula>$B$7="Euro"</formula>
    </cfRule>
    <cfRule type="expression" dxfId="78" priority="22">
      <formula>$B$7="US"</formula>
    </cfRule>
  </conditionalFormatting>
  <conditionalFormatting sqref="D21">
    <cfRule type="expression" dxfId="77" priority="1">
      <formula>$B$7="Euro"</formula>
    </cfRule>
    <cfRule type="expression" dxfId="76" priority="2">
      <formula>$B$7="US"</formula>
    </cfRule>
  </conditionalFormatting>
  <conditionalFormatting sqref="D28">
    <cfRule type="expression" dxfId="75" priority="5">
      <formula>$B$7="Euro"</formula>
    </cfRule>
    <cfRule type="expression" dxfId="74" priority="6">
      <formula>$B$7="US"</formula>
    </cfRule>
  </conditionalFormatting>
  <conditionalFormatting sqref="D33:D36">
    <cfRule type="expression" dxfId="73" priority="19">
      <formula>$B$7="Euro"</formula>
    </cfRule>
    <cfRule type="expression" dxfId="72" priority="20">
      <formula>$B$7="US"</formula>
    </cfRule>
  </conditionalFormatting>
  <dataValidations count="3">
    <dataValidation type="list" allowBlank="1" showInputMessage="1" showErrorMessage="1" sqref="B5" xr:uid="{985D08A8-0304-4B97-84D0-34383B4A4454}">
      <formula1>"Signature Experience Pass,Conference Only Pass"</formula1>
    </dataValidation>
    <dataValidation type="list" allowBlank="1" showInputMessage="1" showErrorMessage="1" sqref="B6" xr:uid="{CD178814-D7DB-4F77-B7E4-34D7E25C44D1}">
      <formula1>"Member,Employee of Corporate Partner,Non-Member"</formula1>
    </dataValidation>
    <dataValidation type="list" allowBlank="1" showInputMessage="1" showErrorMessage="1" sqref="B7" xr:uid="{3F218084-5D5D-4281-9352-D976E6AFB99F}">
      <formula1>"US,Euro"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1E8F2-DB59-4631-AA74-D182ED5FED32}">
  <dimension ref="A1:E40"/>
  <sheetViews>
    <sheetView workbookViewId="0">
      <selection activeCell="B25" sqref="B25"/>
    </sheetView>
  </sheetViews>
  <sheetFormatPr defaultRowHeight="13.7"/>
  <cols>
    <col min="1" max="4" width="15.625" customWidth="1"/>
    <col min="5" max="5" width="79.125" customWidth="1"/>
  </cols>
  <sheetData>
    <row r="1" spans="1:5" ht="17.45">
      <c r="A1" s="37" t="s">
        <v>11</v>
      </c>
      <c r="B1" s="37"/>
      <c r="C1" s="37"/>
      <c r="D1" s="37"/>
      <c r="E1" s="20" t="s">
        <v>12</v>
      </c>
    </row>
    <row r="2" spans="1:5" ht="14.1">
      <c r="E2" s="14"/>
    </row>
    <row r="3" spans="1:5" ht="14.1">
      <c r="E3" s="15"/>
    </row>
    <row r="4" spans="1:5" ht="14.1">
      <c r="A4" s="1" t="s">
        <v>13</v>
      </c>
      <c r="E4" s="16"/>
    </row>
    <row r="5" spans="1:5" ht="27.4">
      <c r="A5" s="5" t="s">
        <v>14</v>
      </c>
      <c r="B5" s="8"/>
      <c r="C5" s="5"/>
      <c r="D5" s="5"/>
      <c r="E5" s="17" t="s">
        <v>15</v>
      </c>
    </row>
    <row r="6" spans="1:5">
      <c r="A6" s="5" t="s">
        <v>16</v>
      </c>
      <c r="B6" s="8"/>
      <c r="C6" s="5"/>
      <c r="D6" s="5"/>
      <c r="E6" s="17" t="s">
        <v>18</v>
      </c>
    </row>
    <row r="7" spans="1:5" ht="14.1">
      <c r="A7" t="s">
        <v>19</v>
      </c>
      <c r="B7" s="7"/>
      <c r="E7" s="18" t="s">
        <v>21</v>
      </c>
    </row>
    <row r="8" spans="1:5" ht="14.1">
      <c r="A8" t="s">
        <v>22</v>
      </c>
      <c r="B8" s="9" t="str">
        <f>IF(OR(B5="",B6="",B7=""),"",
IF(B5="Signature Experience Pass",
    IF(B6="Non-Member",
        IF(B7="US",2474,2235),
        IF(B7="US",2225,2005)
    ),
IF(B5="Conference Only Pass",
    IF(B6="Non-Member",
        IF(B7="US",2124,1919),
        IF(B7="US",1875,1689)
    ),
"")))</f>
        <v/>
      </c>
      <c r="E8" s="16"/>
    </row>
    <row r="9" spans="1:5" ht="14.1">
      <c r="E9" s="16"/>
    </row>
    <row r="10" spans="1:5" ht="14.1">
      <c r="A10" s="1" t="s">
        <v>23</v>
      </c>
      <c r="E10" s="16"/>
    </row>
    <row r="11" spans="1:5" ht="14.1">
      <c r="E11" s="16"/>
    </row>
    <row r="12" spans="1:5" ht="14.1">
      <c r="B12" s="6" t="s">
        <v>24</v>
      </c>
      <c r="C12" s="6" t="s">
        <v>25</v>
      </c>
      <c r="D12" s="6" t="s">
        <v>26</v>
      </c>
      <c r="E12" s="16"/>
    </row>
    <row r="13" spans="1:5" ht="27.95">
      <c r="A13" s="10" t="s">
        <v>27</v>
      </c>
      <c r="B13" s="11"/>
      <c r="C13" s="11"/>
      <c r="D13" s="12" t="str">
        <f>IF(OR(B13="", C13=""), "", B13*C13)</f>
        <v/>
      </c>
      <c r="E13" s="18" t="s">
        <v>28</v>
      </c>
    </row>
    <row r="14" spans="1:5" ht="14.1">
      <c r="E14" s="16"/>
    </row>
    <row r="15" spans="1:5" ht="27.95">
      <c r="A15" s="3" t="s">
        <v>29</v>
      </c>
      <c r="B15" s="12"/>
      <c r="E15" s="18" t="s">
        <v>30</v>
      </c>
    </row>
    <row r="16" spans="1:5" ht="14.1">
      <c r="B16" s="2"/>
      <c r="E16" s="16"/>
    </row>
    <row r="17" spans="1:5" ht="14.1">
      <c r="B17" s="6" t="s">
        <v>31</v>
      </c>
      <c r="C17" s="6" t="s">
        <v>32</v>
      </c>
      <c r="D17" s="6" t="s">
        <v>26</v>
      </c>
      <c r="E17" s="16"/>
    </row>
    <row r="18" spans="1:5" ht="14.1">
      <c r="A18" t="s">
        <v>33</v>
      </c>
      <c r="B18" s="7"/>
      <c r="C18" s="7"/>
      <c r="D18" s="9" t="str">
        <f>IF(OR(B18="", C18=""), "", B18*C18)</f>
        <v/>
      </c>
      <c r="E18" s="18" t="s">
        <v>34</v>
      </c>
    </row>
    <row r="19" spans="1:5" ht="14.1">
      <c r="E19" s="16"/>
    </row>
    <row r="20" spans="1:5" ht="14.1">
      <c r="B20" s="6" t="s">
        <v>35</v>
      </c>
      <c r="C20" s="6" t="s">
        <v>36</v>
      </c>
      <c r="D20" s="6" t="s">
        <v>26</v>
      </c>
      <c r="E20" s="16"/>
    </row>
    <row r="21" spans="1:5" ht="14.1">
      <c r="A21" t="s">
        <v>37</v>
      </c>
      <c r="B21" s="7"/>
      <c r="C21" s="7"/>
      <c r="D21" s="9" t="str">
        <f>IF(OR(B21="", C21=""), "", B21*C21)</f>
        <v/>
      </c>
      <c r="E21" s="18" t="s">
        <v>38</v>
      </c>
    </row>
    <row r="22" spans="1:5" ht="14.1">
      <c r="E22" s="16"/>
    </row>
    <row r="23" spans="1:5" ht="42">
      <c r="A23" s="3" t="s">
        <v>39</v>
      </c>
      <c r="B23" s="12"/>
      <c r="E23" s="18" t="s">
        <v>40</v>
      </c>
    </row>
    <row r="24" spans="1:5">
      <c r="E24" s="16"/>
    </row>
    <row r="25" spans="1:5" ht="27.4">
      <c r="A25" s="3" t="s">
        <v>41</v>
      </c>
      <c r="B25" s="12"/>
      <c r="E25" s="18" t="s">
        <v>42</v>
      </c>
    </row>
    <row r="26" spans="1:5">
      <c r="E26" s="16"/>
    </row>
    <row r="27" spans="1:5">
      <c r="A27" t="s">
        <v>43</v>
      </c>
      <c r="B27" s="6" t="s">
        <v>44</v>
      </c>
      <c r="C27" s="6" t="s">
        <v>45</v>
      </c>
      <c r="D27" s="6" t="s">
        <v>26</v>
      </c>
      <c r="E27" s="16"/>
    </row>
    <row r="28" spans="1:5" ht="27.4">
      <c r="A28" t="s">
        <v>46</v>
      </c>
      <c r="B28" s="36"/>
      <c r="C28" s="7"/>
      <c r="D28" s="9" t="str">
        <f>IF(OR(B29="",C28=""),"",B29*C28)</f>
        <v/>
      </c>
      <c r="E28" s="18" t="s">
        <v>47</v>
      </c>
    </row>
    <row r="29" spans="1:5">
      <c r="B29" s="6"/>
      <c r="E29" s="16"/>
    </row>
    <row r="30" spans="1:5">
      <c r="E30" s="16"/>
    </row>
    <row r="31" spans="1:5">
      <c r="E31" s="16"/>
    </row>
    <row r="32" spans="1:5">
      <c r="B32" s="6" t="s">
        <v>48</v>
      </c>
      <c r="C32" s="6" t="s">
        <v>49</v>
      </c>
      <c r="D32" s="6" t="s">
        <v>26</v>
      </c>
      <c r="E32" s="16"/>
    </row>
    <row r="33" spans="1:5" ht="13.7" customHeight="1">
      <c r="A33" t="s">
        <v>50</v>
      </c>
      <c r="B33" s="7"/>
      <c r="C33" s="7"/>
      <c r="D33" s="9" t="str">
        <f>IF(OR(B33="",C33=""),"",B33*C33)</f>
        <v/>
      </c>
      <c r="E33" s="38" t="s">
        <v>51</v>
      </c>
    </row>
    <row r="34" spans="1:5">
      <c r="A34" t="s">
        <v>52</v>
      </c>
      <c r="B34" s="7"/>
      <c r="C34" s="7"/>
      <c r="D34" s="9" t="str">
        <f t="shared" ref="D34:D35" si="0">IF(OR(B34="",C34=""),"",B34*C34)</f>
        <v/>
      </c>
      <c r="E34" s="39"/>
    </row>
    <row r="35" spans="1:5">
      <c r="A35" t="s">
        <v>53</v>
      </c>
      <c r="B35" s="7"/>
      <c r="C35" s="7"/>
      <c r="D35" s="9" t="str">
        <f t="shared" si="0"/>
        <v/>
      </c>
      <c r="E35" s="40"/>
    </row>
    <row r="36" spans="1:5">
      <c r="A36" t="s">
        <v>54</v>
      </c>
      <c r="B36" s="6"/>
      <c r="C36" s="6"/>
      <c r="D36" s="9" t="str">
        <f t="shared" ref="D36" si="1">IF(COUNT(D33:D35)=0,"",SUM(D33:D35))</f>
        <v/>
      </c>
      <c r="E36" s="16"/>
    </row>
    <row r="37" spans="1:5">
      <c r="E37" s="16"/>
    </row>
    <row r="38" spans="1:5">
      <c r="A38" s="1" t="s">
        <v>55</v>
      </c>
      <c r="B38" s="13" t="str">
        <f>IF(COUNT(B8,D13,B15,D18,D21,B23,B25,D28,D33,D34,D35,D36)=0,"",IFERROR(SUM(B8,D13,B15,D18,D21,B23,B25,D28,D33,D34,D35,D36),""))</f>
        <v/>
      </c>
      <c r="E38" s="19" t="s">
        <v>56</v>
      </c>
    </row>
    <row r="39" spans="1:5">
      <c r="E39" s="4"/>
    </row>
    <row r="40" spans="1:5">
      <c r="E40" s="4"/>
    </row>
  </sheetData>
  <mergeCells count="2">
    <mergeCell ref="A1:D1"/>
    <mergeCell ref="E33:E35"/>
  </mergeCells>
  <conditionalFormatting sqref="B8">
    <cfRule type="expression" dxfId="71" priority="9">
      <formula>$B$7="Euro"</formula>
    </cfRule>
    <cfRule type="expression" dxfId="70" priority="10">
      <formula>$B$7="US"</formula>
    </cfRule>
  </conditionalFormatting>
  <conditionalFormatting sqref="B15:B16">
    <cfRule type="expression" dxfId="69" priority="27">
      <formula>$B$7="Euro"</formula>
    </cfRule>
    <cfRule type="expression" dxfId="68" priority="28">
      <formula>$B$7="US"</formula>
    </cfRule>
  </conditionalFormatting>
  <conditionalFormatting sqref="B23">
    <cfRule type="expression" dxfId="67" priority="13">
      <formula>$B$7="Euro"</formula>
    </cfRule>
    <cfRule type="expression" dxfId="66" priority="14">
      <formula>$B$7="US"</formula>
    </cfRule>
  </conditionalFormatting>
  <conditionalFormatting sqref="B25">
    <cfRule type="expression" dxfId="65" priority="17">
      <formula>$B$7="Euro"</formula>
    </cfRule>
    <cfRule type="expression" dxfId="64" priority="18">
      <formula>$B$7="US"</formula>
    </cfRule>
  </conditionalFormatting>
  <conditionalFormatting sqref="B29">
    <cfRule type="expression" dxfId="63" priority="19">
      <formula>$B$7="Euro"</formula>
    </cfRule>
    <cfRule type="expression" dxfId="62" priority="20">
      <formula>$B$7="US"</formula>
    </cfRule>
  </conditionalFormatting>
  <conditionalFormatting sqref="B33:B36">
    <cfRule type="expression" dxfId="61" priority="1">
      <formula>$B$7="Euro"</formula>
    </cfRule>
    <cfRule type="expression" dxfId="60" priority="2">
      <formula>$B$7="US"</formula>
    </cfRule>
  </conditionalFormatting>
  <conditionalFormatting sqref="B38">
    <cfRule type="expression" dxfId="59" priority="11">
      <formula>$B$7="Euro"</formula>
    </cfRule>
    <cfRule type="expression" dxfId="58" priority="12">
      <formula>$B$7="US"</formula>
    </cfRule>
  </conditionalFormatting>
  <conditionalFormatting sqref="D13">
    <cfRule type="expression" dxfId="57" priority="5">
      <formula>$B$7="Euro"</formula>
    </cfRule>
    <cfRule type="expression" dxfId="56" priority="6">
      <formula>$B$7="US"</formula>
    </cfRule>
  </conditionalFormatting>
  <conditionalFormatting sqref="D18">
    <cfRule type="expression" dxfId="55" priority="23">
      <formula>$B$7="Euro"</formula>
    </cfRule>
    <cfRule type="expression" dxfId="54" priority="24">
      <formula>$B$7="US"</formula>
    </cfRule>
  </conditionalFormatting>
  <conditionalFormatting sqref="D21">
    <cfRule type="expression" dxfId="53" priority="3">
      <formula>$B$7="Euro"</formula>
    </cfRule>
    <cfRule type="expression" dxfId="52" priority="4">
      <formula>$B$7="US"</formula>
    </cfRule>
  </conditionalFormatting>
  <conditionalFormatting sqref="D28">
    <cfRule type="expression" dxfId="51" priority="7">
      <formula>$B$7="Euro"</formula>
    </cfRule>
    <cfRule type="expression" dxfId="50" priority="8">
      <formula>$B$7="US"</formula>
    </cfRule>
  </conditionalFormatting>
  <conditionalFormatting sqref="D33:D36">
    <cfRule type="expression" dxfId="49" priority="21">
      <formula>$B$7="Euro"</formula>
    </cfRule>
    <cfRule type="expression" dxfId="48" priority="22">
      <formula>$B$7="US"</formula>
    </cfRule>
  </conditionalFormatting>
  <dataValidations count="3">
    <dataValidation type="list" allowBlank="1" showInputMessage="1" showErrorMessage="1" sqref="B7" xr:uid="{96000ECA-3CEF-4C1F-81C2-9101EC848104}">
      <formula1>"US,Euro"</formula1>
    </dataValidation>
    <dataValidation type="list" allowBlank="1" showInputMessage="1" showErrorMessage="1" sqref="B6" xr:uid="{6601512D-1C12-4056-8852-C6412D9D40D2}">
      <formula1>"Member,Employee of Corporate Partner,Non-Member"</formula1>
    </dataValidation>
    <dataValidation type="list" allowBlank="1" showInputMessage="1" showErrorMessage="1" sqref="B5" xr:uid="{AA128A37-4C0C-40D2-8FF2-FAFCFB6A569F}">
      <formula1>"Signature Experience Pass,Conference Only Pass"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66AF0-5A6A-4B4E-B175-C3D62C2B9E3C}">
  <dimension ref="A1:E40"/>
  <sheetViews>
    <sheetView topLeftCell="A17" workbookViewId="0">
      <selection activeCell="B33" sqref="B33:C36"/>
    </sheetView>
  </sheetViews>
  <sheetFormatPr defaultRowHeight="13.7"/>
  <cols>
    <col min="1" max="4" width="15.625" customWidth="1"/>
    <col min="5" max="5" width="79.125" customWidth="1"/>
  </cols>
  <sheetData>
    <row r="1" spans="1:5" ht="17.45">
      <c r="A1" s="37" t="s">
        <v>11</v>
      </c>
      <c r="B1" s="37"/>
      <c r="C1" s="37"/>
      <c r="D1" s="37"/>
      <c r="E1" s="20" t="s">
        <v>12</v>
      </c>
    </row>
    <row r="2" spans="1:5" ht="14.1">
      <c r="E2" s="14"/>
    </row>
    <row r="3" spans="1:5" ht="14.1">
      <c r="E3" s="15"/>
    </row>
    <row r="4" spans="1:5" ht="14.1">
      <c r="A4" s="1" t="s">
        <v>13</v>
      </c>
      <c r="E4" s="16"/>
    </row>
    <row r="5" spans="1:5" ht="27.95">
      <c r="A5" s="5" t="s">
        <v>14</v>
      </c>
      <c r="B5" s="8"/>
      <c r="C5" s="5"/>
      <c r="D5" s="5"/>
      <c r="E5" s="17" t="s">
        <v>15</v>
      </c>
    </row>
    <row r="6" spans="1:5" ht="14.1">
      <c r="A6" s="5" t="s">
        <v>16</v>
      </c>
      <c r="B6" s="8"/>
      <c r="C6" s="5"/>
      <c r="D6" s="5"/>
      <c r="E6" s="17" t="s">
        <v>18</v>
      </c>
    </row>
    <row r="7" spans="1:5" ht="14.1">
      <c r="A7" t="s">
        <v>19</v>
      </c>
      <c r="B7" s="7"/>
      <c r="E7" s="18" t="s">
        <v>21</v>
      </c>
    </row>
    <row r="8" spans="1:5" ht="14.1">
      <c r="A8" t="s">
        <v>22</v>
      </c>
      <c r="B8" s="9" t="str">
        <f>IF(OR(B5="",B6="",B7=""),"",
IF(B5="Signature Experience Pass",
    IF(B6="Non-Member",
        IF(B7="US",2699,2437),
        IF(B7="US",2450,2207)
    ),
IF(B5="Conference Only Pass",
    IF(B6="Non-Member",
        IF(B7="US",2349,2122),
        IF(B7="US",2100,1892)
    ),
"")))</f>
        <v/>
      </c>
      <c r="E8" s="16"/>
    </row>
    <row r="9" spans="1:5" ht="14.1">
      <c r="E9" s="16"/>
    </row>
    <row r="10" spans="1:5" ht="14.1">
      <c r="A10" s="1" t="s">
        <v>23</v>
      </c>
      <c r="E10" s="16"/>
    </row>
    <row r="11" spans="1:5" ht="14.1">
      <c r="E11" s="16"/>
    </row>
    <row r="12" spans="1:5" ht="14.1">
      <c r="B12" s="6" t="s">
        <v>24</v>
      </c>
      <c r="C12" s="6" t="s">
        <v>25</v>
      </c>
      <c r="D12" s="6" t="s">
        <v>26</v>
      </c>
      <c r="E12" s="16"/>
    </row>
    <row r="13" spans="1:5" ht="27.95">
      <c r="A13" s="10" t="s">
        <v>27</v>
      </c>
      <c r="B13" s="11"/>
      <c r="C13" s="11"/>
      <c r="D13" s="12" t="str">
        <f>IF(OR(B13="", C13=""), "", B13*C13)</f>
        <v/>
      </c>
      <c r="E13" s="18" t="s">
        <v>28</v>
      </c>
    </row>
    <row r="14" spans="1:5" ht="14.1">
      <c r="E14" s="16"/>
    </row>
    <row r="15" spans="1:5" ht="27.95">
      <c r="A15" s="3" t="s">
        <v>29</v>
      </c>
      <c r="B15" s="12"/>
      <c r="E15" s="18" t="s">
        <v>30</v>
      </c>
    </row>
    <row r="16" spans="1:5" ht="14.1">
      <c r="B16" s="2"/>
      <c r="E16" s="16"/>
    </row>
    <row r="17" spans="1:5" ht="14.1">
      <c r="B17" s="6" t="s">
        <v>31</v>
      </c>
      <c r="C17" s="6" t="s">
        <v>32</v>
      </c>
      <c r="D17" s="6" t="s">
        <v>26</v>
      </c>
      <c r="E17" s="16"/>
    </row>
    <row r="18" spans="1:5" ht="14.1">
      <c r="A18" t="s">
        <v>33</v>
      </c>
      <c r="B18" s="7"/>
      <c r="C18" s="7"/>
      <c r="D18" s="9" t="str">
        <f>IF(OR(B18="", C18=""), "", B18*C18)</f>
        <v/>
      </c>
      <c r="E18" s="18" t="s">
        <v>34</v>
      </c>
    </row>
    <row r="19" spans="1:5" ht="14.1">
      <c r="E19" s="16"/>
    </row>
    <row r="20" spans="1:5" ht="14.1">
      <c r="B20" s="6" t="s">
        <v>35</v>
      </c>
      <c r="C20" s="6" t="s">
        <v>36</v>
      </c>
      <c r="D20" s="6" t="s">
        <v>26</v>
      </c>
      <c r="E20" s="16"/>
    </row>
    <row r="21" spans="1:5" ht="14.1">
      <c r="A21" t="s">
        <v>57</v>
      </c>
      <c r="B21" s="7"/>
      <c r="C21" s="7"/>
      <c r="D21" s="9" t="str">
        <f>IF(OR(B21="", C21=""), "", B21*C21)</f>
        <v/>
      </c>
      <c r="E21" s="18" t="s">
        <v>38</v>
      </c>
    </row>
    <row r="22" spans="1:5" ht="14.1">
      <c r="E22" s="16"/>
    </row>
    <row r="23" spans="1:5" ht="42">
      <c r="A23" s="3" t="s">
        <v>39</v>
      </c>
      <c r="B23" s="12"/>
      <c r="E23" s="18" t="s">
        <v>40</v>
      </c>
    </row>
    <row r="24" spans="1:5" ht="14.1">
      <c r="E24" s="16"/>
    </row>
    <row r="25" spans="1:5" ht="27.95">
      <c r="A25" s="3" t="s">
        <v>41</v>
      </c>
      <c r="B25" s="12"/>
      <c r="E25" s="18" t="s">
        <v>42</v>
      </c>
    </row>
    <row r="26" spans="1:5">
      <c r="E26" s="16"/>
    </row>
    <row r="27" spans="1:5">
      <c r="A27" t="s">
        <v>43</v>
      </c>
      <c r="B27" s="6" t="s">
        <v>44</v>
      </c>
      <c r="C27" s="6" t="s">
        <v>45</v>
      </c>
      <c r="D27" s="6" t="s">
        <v>26</v>
      </c>
      <c r="E27" s="16"/>
    </row>
    <row r="28" spans="1:5" ht="27.4">
      <c r="A28" t="s">
        <v>46</v>
      </c>
      <c r="B28" s="7" t="str">
        <f>IF(B7="","",IF(B7="US",342.18,342.18/1.11))</f>
        <v/>
      </c>
      <c r="C28" s="7"/>
      <c r="D28" s="9" t="str">
        <f>IF(OR(B28="",C28=""),"",B28*C28)</f>
        <v/>
      </c>
      <c r="E28" s="18" t="s">
        <v>47</v>
      </c>
    </row>
    <row r="29" spans="1:5">
      <c r="E29" s="16"/>
    </row>
    <row r="30" spans="1:5">
      <c r="E30" s="16"/>
    </row>
    <row r="31" spans="1:5">
      <c r="E31" s="16"/>
    </row>
    <row r="32" spans="1:5">
      <c r="B32" s="6" t="s">
        <v>48</v>
      </c>
      <c r="C32" s="6" t="s">
        <v>49</v>
      </c>
      <c r="D32" s="6" t="s">
        <v>26</v>
      </c>
      <c r="E32" s="16"/>
    </row>
    <row r="33" spans="1:5" ht="13.7" customHeight="1">
      <c r="A33" t="s">
        <v>50</v>
      </c>
      <c r="B33" s="7"/>
      <c r="C33" s="7"/>
      <c r="D33" s="9" t="str">
        <f>IF(OR(B33="",C33=""),"",B33*C33)</f>
        <v/>
      </c>
      <c r="E33" s="38" t="s">
        <v>51</v>
      </c>
    </row>
    <row r="34" spans="1:5">
      <c r="A34" t="s">
        <v>52</v>
      </c>
      <c r="B34" s="7"/>
      <c r="C34" s="7"/>
      <c r="D34" s="9" t="str">
        <f t="shared" ref="D34:D35" si="0">IF(OR(B34="",C34=""),"",B34*C34)</f>
        <v/>
      </c>
      <c r="E34" s="39"/>
    </row>
    <row r="35" spans="1:5">
      <c r="A35" t="s">
        <v>53</v>
      </c>
      <c r="B35" s="7"/>
      <c r="C35" s="7"/>
      <c r="D35" s="9" t="str">
        <f t="shared" si="0"/>
        <v/>
      </c>
      <c r="E35" s="40"/>
    </row>
    <row r="36" spans="1:5">
      <c r="A36" t="s">
        <v>54</v>
      </c>
      <c r="B36" s="6"/>
      <c r="C36" s="6"/>
      <c r="D36" s="9" t="str">
        <f t="shared" ref="D36" si="1">IF(COUNT(D33:D35)=0,"",SUM(D33:D35))</f>
        <v/>
      </c>
      <c r="E36" s="16"/>
    </row>
    <row r="37" spans="1:5">
      <c r="E37" s="16"/>
    </row>
    <row r="38" spans="1:5">
      <c r="A38" s="1" t="s">
        <v>55</v>
      </c>
      <c r="B38" s="13" t="str">
        <f>IF(COUNT(B8,D13,B15,D18,D21,B23,B25,D28,D33,D34,D35,D36)=0,"",IFERROR(SUM(B8,D13,B15,D18,D21,B23,B25,D28,D33,D34,D35,D36),""))</f>
        <v/>
      </c>
      <c r="E38" s="19" t="s">
        <v>56</v>
      </c>
    </row>
    <row r="39" spans="1:5">
      <c r="E39" s="4"/>
    </row>
    <row r="40" spans="1:5">
      <c r="E40" s="4"/>
    </row>
  </sheetData>
  <mergeCells count="2">
    <mergeCell ref="A1:D1"/>
    <mergeCell ref="E33:E35"/>
  </mergeCells>
  <conditionalFormatting sqref="B8">
    <cfRule type="expression" dxfId="47" priority="9">
      <formula>$B$7="Euro"</formula>
    </cfRule>
    <cfRule type="expression" dxfId="46" priority="10">
      <formula>$B$7="US"</formula>
    </cfRule>
  </conditionalFormatting>
  <conditionalFormatting sqref="B15:B16">
    <cfRule type="expression" dxfId="45" priority="27">
      <formula>$B$7="Euro"</formula>
    </cfRule>
    <cfRule type="expression" dxfId="44" priority="28">
      <formula>$B$7="US"</formula>
    </cfRule>
  </conditionalFormatting>
  <conditionalFormatting sqref="B23">
    <cfRule type="expression" dxfId="43" priority="13">
      <formula>$B$7="Euro"</formula>
    </cfRule>
    <cfRule type="expression" dxfId="42" priority="14">
      <formula>$B$7="US"</formula>
    </cfRule>
  </conditionalFormatting>
  <conditionalFormatting sqref="B25">
    <cfRule type="expression" dxfId="41" priority="17">
      <formula>$B$7="Euro"</formula>
    </cfRule>
    <cfRule type="expression" dxfId="40" priority="18">
      <formula>$B$7="US"</formula>
    </cfRule>
  </conditionalFormatting>
  <conditionalFormatting sqref="B28">
    <cfRule type="expression" dxfId="39" priority="19">
      <formula>$B$7="Euro"</formula>
    </cfRule>
    <cfRule type="expression" dxfId="38" priority="20">
      <formula>$B$7="US"</formula>
    </cfRule>
  </conditionalFormatting>
  <conditionalFormatting sqref="B33:B36">
    <cfRule type="expression" dxfId="37" priority="1">
      <formula>$B$7="Euro"</formula>
    </cfRule>
    <cfRule type="expression" dxfId="36" priority="2">
      <formula>$B$7="US"</formula>
    </cfRule>
  </conditionalFormatting>
  <conditionalFormatting sqref="B38">
    <cfRule type="expression" dxfId="35" priority="11">
      <formula>$B$7="Euro"</formula>
    </cfRule>
    <cfRule type="expression" dxfId="34" priority="12">
      <formula>$B$7="US"</formula>
    </cfRule>
  </conditionalFormatting>
  <conditionalFormatting sqref="D13">
    <cfRule type="expression" dxfId="33" priority="5">
      <formula>$B$7="Euro"</formula>
    </cfRule>
    <cfRule type="expression" dxfId="32" priority="6">
      <formula>$B$7="US"</formula>
    </cfRule>
  </conditionalFormatting>
  <conditionalFormatting sqref="D18">
    <cfRule type="expression" dxfId="31" priority="23">
      <formula>$B$7="Euro"</formula>
    </cfRule>
    <cfRule type="expression" dxfId="30" priority="24">
      <formula>$B$7="US"</formula>
    </cfRule>
  </conditionalFormatting>
  <conditionalFormatting sqref="D21">
    <cfRule type="expression" dxfId="29" priority="3">
      <formula>$B$7="Euro"</formula>
    </cfRule>
    <cfRule type="expression" dxfId="28" priority="4">
      <formula>$B$7="US"</formula>
    </cfRule>
  </conditionalFormatting>
  <conditionalFormatting sqref="D28">
    <cfRule type="expression" dxfId="27" priority="7">
      <formula>$B$7="Euro"</formula>
    </cfRule>
    <cfRule type="expression" dxfId="26" priority="8">
      <formula>$B$7="US"</formula>
    </cfRule>
  </conditionalFormatting>
  <conditionalFormatting sqref="D33:D36">
    <cfRule type="expression" dxfId="25" priority="21">
      <formula>$B$7="Euro"</formula>
    </cfRule>
    <cfRule type="expression" dxfId="24" priority="22">
      <formula>$B$7="US"</formula>
    </cfRule>
  </conditionalFormatting>
  <dataValidations count="3">
    <dataValidation type="list" allowBlank="1" showInputMessage="1" showErrorMessage="1" sqref="B5" xr:uid="{A59A81B8-87ED-4BC1-BF21-CB1A521F2AAB}">
      <formula1>"Signature Experience Pass,Conference Only Pass"</formula1>
    </dataValidation>
    <dataValidation type="list" allowBlank="1" showInputMessage="1" showErrorMessage="1" sqref="B6" xr:uid="{D5BAE726-A879-47B0-A581-E578C7E46FC3}">
      <formula1>"Member,Employee of Corporate Partner,Non-Member"</formula1>
    </dataValidation>
    <dataValidation type="list" allowBlank="1" showInputMessage="1" showErrorMessage="1" sqref="B7" xr:uid="{229CF8C2-7058-4326-8202-919A4D1C05D4}">
      <formula1>"US,Euro"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5CE0-EFF2-4E5C-82BD-F18E1F8119BF}">
  <dimension ref="A1:E40"/>
  <sheetViews>
    <sheetView topLeftCell="A22" workbookViewId="0">
      <selection activeCell="C40" sqref="C40"/>
    </sheetView>
  </sheetViews>
  <sheetFormatPr defaultRowHeight="13.7"/>
  <cols>
    <col min="1" max="4" width="15.625" customWidth="1"/>
    <col min="5" max="5" width="79.125" customWidth="1"/>
  </cols>
  <sheetData>
    <row r="1" spans="1:5" ht="17.45">
      <c r="A1" s="37" t="s">
        <v>11</v>
      </c>
      <c r="B1" s="37"/>
      <c r="C1" s="37"/>
      <c r="D1" s="37"/>
      <c r="E1" s="21" t="s">
        <v>12</v>
      </c>
    </row>
    <row r="2" spans="1:5" ht="14.1">
      <c r="E2" s="14"/>
    </row>
    <row r="3" spans="1:5" ht="41.1">
      <c r="E3" s="22" t="s">
        <v>58</v>
      </c>
    </row>
    <row r="4" spans="1:5" ht="14.1">
      <c r="A4" s="1" t="s">
        <v>13</v>
      </c>
      <c r="E4" s="16"/>
    </row>
    <row r="5" spans="1:5" ht="27.95">
      <c r="A5" s="5" t="s">
        <v>14</v>
      </c>
      <c r="B5" s="8"/>
      <c r="C5" s="5"/>
      <c r="D5" s="5"/>
      <c r="E5" s="17" t="s">
        <v>15</v>
      </c>
    </row>
    <row r="6" spans="1:5" ht="14.1">
      <c r="A6" s="5" t="s">
        <v>16</v>
      </c>
      <c r="B6" s="8"/>
      <c r="C6" s="5"/>
      <c r="D6" s="5"/>
      <c r="E6" s="17" t="s">
        <v>18</v>
      </c>
    </row>
    <row r="7" spans="1:5" ht="14.1">
      <c r="A7" t="s">
        <v>19</v>
      </c>
      <c r="B7" s="7"/>
      <c r="E7" s="18" t="s">
        <v>21</v>
      </c>
    </row>
    <row r="8" spans="1:5" ht="14.1">
      <c r="A8" t="s">
        <v>22</v>
      </c>
      <c r="B8" s="9" t="str">
        <f>IF(OR(B5="",B6="",B7=""),"",
IF(B5="Signature Experience Pass",
    IF(B6="Non-Member",
        IF(B7="US",2944,2658),
        IF(B7="US",2695,2428)
    ),
IF(B5="Conference Only Pass",
    IF(B6="Non-Member",
        IF(B7="US",2594,2343),
        IF(B7="US",2345,2113)
    ),
"")))</f>
        <v/>
      </c>
      <c r="E8" s="16"/>
    </row>
    <row r="9" spans="1:5" ht="14.1">
      <c r="E9" s="16"/>
    </row>
    <row r="10" spans="1:5" ht="14.1">
      <c r="A10" s="1" t="s">
        <v>23</v>
      </c>
      <c r="E10" s="16"/>
    </row>
    <row r="11" spans="1:5" ht="14.1">
      <c r="E11" s="16"/>
    </row>
    <row r="12" spans="1:5" ht="14.1">
      <c r="B12" s="6" t="s">
        <v>24</v>
      </c>
      <c r="C12" s="6" t="s">
        <v>25</v>
      </c>
      <c r="D12" s="6" t="s">
        <v>26</v>
      </c>
      <c r="E12" s="16"/>
    </row>
    <row r="13" spans="1:5" ht="27.95">
      <c r="A13" s="10" t="s">
        <v>27</v>
      </c>
      <c r="B13" s="11"/>
      <c r="C13" s="11"/>
      <c r="D13" s="12" t="str">
        <f>IF(OR(B13="", C13=""), "", B13*C13)</f>
        <v/>
      </c>
      <c r="E13" s="18" t="s">
        <v>28</v>
      </c>
    </row>
    <row r="14" spans="1:5" ht="14.1">
      <c r="E14" s="16"/>
    </row>
    <row r="15" spans="1:5" ht="27.95">
      <c r="A15" s="3" t="s">
        <v>29</v>
      </c>
      <c r="B15" s="12"/>
      <c r="E15" s="18" t="s">
        <v>30</v>
      </c>
    </row>
    <row r="16" spans="1:5" ht="14.1">
      <c r="B16" s="2"/>
      <c r="E16" s="16"/>
    </row>
    <row r="17" spans="1:5" ht="14.1">
      <c r="B17" s="6" t="s">
        <v>31</v>
      </c>
      <c r="C17" s="6" t="s">
        <v>32</v>
      </c>
      <c r="D17" s="6" t="s">
        <v>26</v>
      </c>
      <c r="E17" s="16"/>
    </row>
    <row r="18" spans="1:5" ht="14.1">
      <c r="A18" t="s">
        <v>33</v>
      </c>
      <c r="B18" s="7"/>
      <c r="C18" s="7"/>
      <c r="D18" s="9" t="str">
        <f>IF(OR(B18="", C18=""), "", B18*C18)</f>
        <v/>
      </c>
      <c r="E18" s="18" t="s">
        <v>34</v>
      </c>
    </row>
    <row r="19" spans="1:5" ht="14.1">
      <c r="E19" s="16"/>
    </row>
    <row r="20" spans="1:5" ht="14.1">
      <c r="B20" s="6" t="s">
        <v>35</v>
      </c>
      <c r="C20" s="6" t="s">
        <v>36</v>
      </c>
      <c r="D20" s="6" t="s">
        <v>26</v>
      </c>
      <c r="E20" s="16"/>
    </row>
    <row r="21" spans="1:5" ht="14.1">
      <c r="A21" t="s">
        <v>57</v>
      </c>
      <c r="B21" s="7"/>
      <c r="C21" s="7"/>
      <c r="D21" s="9" t="str">
        <f>IF(OR(B21="", C21=""), "", B21*C21)</f>
        <v/>
      </c>
      <c r="E21" s="18" t="s">
        <v>38</v>
      </c>
    </row>
    <row r="22" spans="1:5" ht="14.1">
      <c r="E22" s="16"/>
    </row>
    <row r="23" spans="1:5" ht="42">
      <c r="A23" s="3" t="s">
        <v>39</v>
      </c>
      <c r="B23" s="12"/>
      <c r="E23" s="18" t="s">
        <v>40</v>
      </c>
    </row>
    <row r="24" spans="1:5" ht="14.1">
      <c r="E24" s="16"/>
    </row>
    <row r="25" spans="1:5" ht="27.4">
      <c r="A25" s="3" t="s">
        <v>41</v>
      </c>
      <c r="B25" s="12"/>
      <c r="E25" s="18" t="s">
        <v>42</v>
      </c>
    </row>
    <row r="26" spans="1:5">
      <c r="E26" s="16"/>
    </row>
    <row r="27" spans="1:5">
      <c r="A27" t="s">
        <v>43</v>
      </c>
      <c r="B27" s="6" t="s">
        <v>44</v>
      </c>
      <c r="C27" s="6" t="s">
        <v>45</v>
      </c>
      <c r="D27" s="6" t="s">
        <v>26</v>
      </c>
      <c r="E27" s="16"/>
    </row>
    <row r="28" spans="1:5" ht="27.4">
      <c r="A28" t="s">
        <v>46</v>
      </c>
      <c r="B28" s="7" t="str">
        <f>IF(B7="","",IF(B7="US",342.18,342.18/1.11))</f>
        <v/>
      </c>
      <c r="C28" s="7"/>
      <c r="D28" s="9" t="str">
        <f>IF(OR(B28="",C28=""),"",B28*C28)</f>
        <v/>
      </c>
      <c r="E28" s="18" t="s">
        <v>47</v>
      </c>
    </row>
    <row r="29" spans="1:5">
      <c r="E29" s="16"/>
    </row>
    <row r="30" spans="1:5">
      <c r="E30" s="16"/>
    </row>
    <row r="31" spans="1:5">
      <c r="E31" s="16"/>
    </row>
    <row r="32" spans="1:5">
      <c r="B32" s="6" t="s">
        <v>48</v>
      </c>
      <c r="C32" s="6" t="s">
        <v>49</v>
      </c>
      <c r="D32" s="6" t="s">
        <v>26</v>
      </c>
      <c r="E32" s="16"/>
    </row>
    <row r="33" spans="1:5" ht="13.7" customHeight="1">
      <c r="A33" t="s">
        <v>50</v>
      </c>
      <c r="B33" s="7"/>
      <c r="C33" s="7"/>
      <c r="D33" s="9" t="str">
        <f>IF(OR(B33="",C33=""),"",B33*C33)</f>
        <v/>
      </c>
      <c r="E33" s="38" t="s">
        <v>51</v>
      </c>
    </row>
    <row r="34" spans="1:5">
      <c r="A34" t="s">
        <v>52</v>
      </c>
      <c r="B34" s="7"/>
      <c r="C34" s="7"/>
      <c r="D34" s="9" t="str">
        <f t="shared" ref="D34:D35" si="0">IF(OR(B34="",C34=""),"",B34*C34)</f>
        <v/>
      </c>
      <c r="E34" s="39"/>
    </row>
    <row r="35" spans="1:5">
      <c r="A35" t="s">
        <v>53</v>
      </c>
      <c r="B35" s="7"/>
      <c r="C35" s="7"/>
      <c r="D35" s="9" t="str">
        <f t="shared" si="0"/>
        <v/>
      </c>
      <c r="E35" s="40"/>
    </row>
    <row r="36" spans="1:5">
      <c r="A36" t="s">
        <v>54</v>
      </c>
      <c r="B36" s="6"/>
      <c r="C36" s="6"/>
      <c r="D36" s="9" t="str">
        <f t="shared" ref="D36" si="1">IF(COUNT(D33:D35)=0,"",SUM(D33:D35))</f>
        <v/>
      </c>
      <c r="E36" s="16"/>
    </row>
    <row r="37" spans="1:5">
      <c r="E37" s="16"/>
    </row>
    <row r="38" spans="1:5">
      <c r="A38" s="1" t="s">
        <v>55</v>
      </c>
      <c r="B38" s="13" t="str">
        <f>IF(COUNT(B8,D16,#REF!,D18,D24,B26,B28,D31,D36,D37,D38,D39)=0,"",IFERROR(SUM(B8,D16,#REF!,D18,D24,B26,B28,D31,D36,D37,D38,D39),""))</f>
        <v/>
      </c>
      <c r="E38" s="19" t="s">
        <v>56</v>
      </c>
    </row>
    <row r="39" spans="1:5">
      <c r="E39" s="4"/>
    </row>
    <row r="40" spans="1:5">
      <c r="E40" s="4"/>
    </row>
  </sheetData>
  <mergeCells count="2">
    <mergeCell ref="A1:D1"/>
    <mergeCell ref="E33:E35"/>
  </mergeCells>
  <conditionalFormatting sqref="B8">
    <cfRule type="expression" dxfId="23" priority="9">
      <formula>$B$7="Euro"</formula>
    </cfRule>
    <cfRule type="expression" dxfId="22" priority="10">
      <formula>$B$7="US"</formula>
    </cfRule>
  </conditionalFormatting>
  <conditionalFormatting sqref="B15:B16">
    <cfRule type="expression" dxfId="21" priority="27">
      <formula>$B$7="Euro"</formula>
    </cfRule>
    <cfRule type="expression" dxfId="20" priority="28">
      <formula>$B$7="US"</formula>
    </cfRule>
  </conditionalFormatting>
  <conditionalFormatting sqref="B23">
    <cfRule type="expression" dxfId="19" priority="13">
      <formula>$B$7="Euro"</formula>
    </cfRule>
    <cfRule type="expression" dxfId="18" priority="14">
      <formula>$B$7="US"</formula>
    </cfRule>
  </conditionalFormatting>
  <conditionalFormatting sqref="B25">
    <cfRule type="expression" dxfId="17" priority="17">
      <formula>$B$7="Euro"</formula>
    </cfRule>
    <cfRule type="expression" dxfId="16" priority="18">
      <formula>$B$7="US"</formula>
    </cfRule>
  </conditionalFormatting>
  <conditionalFormatting sqref="B28">
    <cfRule type="expression" dxfId="15" priority="19">
      <formula>$B$7="Euro"</formula>
    </cfRule>
    <cfRule type="expression" dxfId="14" priority="20">
      <formula>$B$7="US"</formula>
    </cfRule>
  </conditionalFormatting>
  <conditionalFormatting sqref="B33:B36">
    <cfRule type="expression" dxfId="13" priority="1">
      <formula>$B$7="Euro"</formula>
    </cfRule>
    <cfRule type="expression" dxfId="12" priority="2">
      <formula>$B$7="US"</formula>
    </cfRule>
  </conditionalFormatting>
  <conditionalFormatting sqref="B38">
    <cfRule type="expression" dxfId="11" priority="11">
      <formula>$B$7="Euro"</formula>
    </cfRule>
    <cfRule type="expression" dxfId="10" priority="12">
      <formula>$B$7="US"</formula>
    </cfRule>
  </conditionalFormatting>
  <conditionalFormatting sqref="D13">
    <cfRule type="expression" dxfId="9" priority="5">
      <formula>$B$7="Euro"</formula>
    </cfRule>
    <cfRule type="expression" dxfId="8" priority="6">
      <formula>$B$7="US"</formula>
    </cfRule>
  </conditionalFormatting>
  <conditionalFormatting sqref="D18">
    <cfRule type="expression" dxfId="7" priority="23">
      <formula>$B$7="Euro"</formula>
    </cfRule>
    <cfRule type="expression" dxfId="6" priority="24">
      <formula>$B$7="US"</formula>
    </cfRule>
  </conditionalFormatting>
  <conditionalFormatting sqref="D21">
    <cfRule type="expression" dxfId="5" priority="3">
      <formula>$B$7="Euro"</formula>
    </cfRule>
    <cfRule type="expression" dxfId="4" priority="4">
      <formula>$B$7="US"</formula>
    </cfRule>
  </conditionalFormatting>
  <conditionalFormatting sqref="D28">
    <cfRule type="expression" dxfId="3" priority="7">
      <formula>$B$7="Euro"</formula>
    </cfRule>
    <cfRule type="expression" dxfId="2" priority="8">
      <formula>$B$7="US"</formula>
    </cfRule>
  </conditionalFormatting>
  <conditionalFormatting sqref="D33:D36">
    <cfRule type="expression" dxfId="1" priority="21">
      <formula>$B$7="Euro"</formula>
    </cfRule>
    <cfRule type="expression" dxfId="0" priority="22">
      <formula>$B$7="US"</formula>
    </cfRule>
  </conditionalFormatting>
  <dataValidations count="3">
    <dataValidation type="list" allowBlank="1" showInputMessage="1" showErrorMessage="1" sqref="B7" xr:uid="{55B9A8EB-599A-4B0D-BF95-472A905FA9C3}">
      <formula1>"US,Euro"</formula1>
    </dataValidation>
    <dataValidation type="list" allowBlank="1" showInputMessage="1" showErrorMessage="1" sqref="B6" xr:uid="{73A9B668-69C1-4C5F-A07E-68828DA040FF}">
      <formula1>"Member,Employee of Corporate Partner,Non-Member"</formula1>
    </dataValidation>
    <dataValidation type="list" allowBlank="1" showInputMessage="1" showErrorMessage="1" sqref="B5" xr:uid="{8F8F7DF5-830B-4739-B8C1-F47F777BE077}">
      <formula1>"Signature Experience Pass,Conference Only Pass"</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eed99e-4986-4546-8b91-e71bd9b386a5">
      <Terms xmlns="http://schemas.microsoft.com/office/infopath/2007/PartnerControls"/>
    </lcf76f155ced4ddcb4097134ff3c332f>
    <TaxCatchAll xmlns="70504f7b-11e0-404f-b569-7aa120a7745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7FCDCD1E0A6EE4D8CE881044DD14C20" ma:contentTypeVersion="10" ma:contentTypeDescription="Create a new document." ma:contentTypeScope="" ma:versionID="e82c25538b4952e15864e5d2f06f9dd2">
  <xsd:schema xmlns:xsd="http://www.w3.org/2001/XMLSchema" xmlns:xs="http://www.w3.org/2001/XMLSchema" xmlns:p="http://schemas.microsoft.com/office/2006/metadata/properties" xmlns:ns2="a9eed99e-4986-4546-8b91-e71bd9b386a5" xmlns:ns3="70504f7b-11e0-404f-b569-7aa120a7745a" targetNamespace="http://schemas.microsoft.com/office/2006/metadata/properties" ma:root="true" ma:fieldsID="793f1b118bd7fd663775643d69b2c70e" ns2:_="" ns3:_="">
    <xsd:import namespace="a9eed99e-4986-4546-8b91-e71bd9b386a5"/>
    <xsd:import namespace="70504f7b-11e0-404f-b569-7aa120a7745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ed99e-4986-4546-8b91-e71bd9b386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d5ff77b-0f55-4114-bacb-f2d3137cdf8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504f7b-11e0-404f-b569-7aa120a7745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c88e5b5-6a64-438e-bf1d-49d0b9a90883}" ma:internalName="TaxCatchAll" ma:showField="CatchAllData" ma:web="70504f7b-11e0-404f-b569-7aa120a7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63FD26-5EF2-40A8-9121-2CA52CF322F9}"/>
</file>

<file path=customXml/itemProps2.xml><?xml version="1.0" encoding="utf-8"?>
<ds:datastoreItem xmlns:ds="http://schemas.openxmlformats.org/officeDocument/2006/customXml" ds:itemID="{A4F2C0F2-C278-420E-939F-37E0146D6E64}"/>
</file>

<file path=customXml/itemProps3.xml><?xml version="1.0" encoding="utf-8"?>
<ds:datastoreItem xmlns:ds="http://schemas.openxmlformats.org/officeDocument/2006/customXml" ds:itemID="{27371187-AC7B-4C02-8D75-A83B69ABBA3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Telesia Davis</dc:creator>
  <cp:keywords/>
  <dc:description/>
  <cp:lastModifiedBy/>
  <cp:revision/>
  <dcterms:created xsi:type="dcterms:W3CDTF">2026-05-04T20:33:09Z</dcterms:created>
  <dcterms:modified xsi:type="dcterms:W3CDTF">2026-06-16T14:45:44Z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0x01010087FCDCD1E0A6EE4D8CE881044DD14C20</vt:lpwstr>
  </property>
  <property fmtid="{D5CDD505-2E9C-101B-9397-08002B2CF9AE}" pid="3" name="MediaServiceImageTags">
    <vt:lpwstr/>
  </property>
</Properties>
</file>